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a84ed6c2a09a7f/Desktop/team 501 wedsite/startbootstrap-agency-gh-pages/assets/downloads/"/>
    </mc:Choice>
  </mc:AlternateContent>
  <xr:revisionPtr revIDLastSave="0" documentId="8_{493BED1F-31AB-445D-860A-C56C4058BABB}" xr6:coauthVersionLast="47" xr6:coauthVersionMax="47" xr10:uidLastSave="{00000000-0000-0000-0000-000000000000}"/>
  <bookViews>
    <workbookView xWindow="-93" yWindow="-93" windowWidth="25786" windowHeight="13866" activeTab="1" xr2:uid="{399FF330-8BE1-4D0C-86D2-37285212ACC6}"/>
  </bookViews>
  <sheets>
    <sheet name="Budget Sheet" sheetId="4" r:id="rId1"/>
    <sheet name="Ordering Priority" sheetId="6" r:id="rId2"/>
    <sheet name="Parts by Vendor" sheetId="7" r:id="rId3"/>
    <sheet name="Budget (after subscale)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8" l="1"/>
  <c r="H3" i="8"/>
  <c r="J22" i="8"/>
  <c r="J17" i="8"/>
  <c r="J12" i="8"/>
  <c r="H14" i="8"/>
  <c r="E21" i="8"/>
  <c r="H10" i="8"/>
  <c r="E29" i="8"/>
  <c r="E28" i="8"/>
  <c r="E27" i="8"/>
  <c r="E26" i="8"/>
  <c r="E23" i="8"/>
  <c r="E24" i="8" s="1"/>
  <c r="E20" i="8"/>
  <c r="H17" i="8" s="1"/>
  <c r="E19" i="8"/>
  <c r="E16" i="8"/>
  <c r="E15" i="8"/>
  <c r="E14" i="8"/>
  <c r="E13" i="8"/>
  <c r="H20" i="8"/>
  <c r="E12" i="8"/>
  <c r="E11" i="8"/>
  <c r="E10" i="8"/>
  <c r="H16" i="8"/>
  <c r="H15" i="8"/>
  <c r="H11" i="8"/>
  <c r="E7" i="8"/>
  <c r="E6" i="8"/>
  <c r="E5" i="8"/>
  <c r="H15" i="4"/>
  <c r="E21" i="4"/>
  <c r="H5" i="4"/>
  <c r="H11" i="4"/>
  <c r="H9" i="4"/>
  <c r="H13" i="4"/>
  <c r="E14" i="4"/>
  <c r="E39" i="4"/>
  <c r="E56" i="4"/>
  <c r="E70" i="4"/>
  <c r="E84" i="4"/>
  <c r="E78" i="4"/>
  <c r="H12" i="4" s="1"/>
  <c r="E72" i="4"/>
  <c r="H14" i="4"/>
  <c r="H27" i="4"/>
  <c r="H24" i="4"/>
  <c r="H23" i="4"/>
  <c r="H19" i="4"/>
  <c r="H18" i="4"/>
  <c r="E24" i="4"/>
  <c r="E23" i="4"/>
  <c r="E81" i="4"/>
  <c r="E82" i="4"/>
  <c r="E83" i="4"/>
  <c r="E80" i="4"/>
  <c r="E73" i="4"/>
  <c r="E74" i="4"/>
  <c r="E75" i="4"/>
  <c r="E76" i="4"/>
  <c r="E77" i="4"/>
  <c r="E59" i="4"/>
  <c r="E60" i="4"/>
  <c r="E61" i="4"/>
  <c r="E62" i="4"/>
  <c r="E63" i="4"/>
  <c r="E64" i="4"/>
  <c r="E58" i="4"/>
  <c r="E42" i="4"/>
  <c r="E43" i="4"/>
  <c r="E44" i="4"/>
  <c r="E45" i="4"/>
  <c r="E46" i="4"/>
  <c r="E47" i="4"/>
  <c r="E48" i="4"/>
  <c r="E49" i="4"/>
  <c r="E50" i="4"/>
  <c r="E41" i="4"/>
  <c r="E26" i="4"/>
  <c r="E27" i="4"/>
  <c r="E28" i="4"/>
  <c r="E29" i="4"/>
  <c r="E30" i="4"/>
  <c r="E31" i="4"/>
  <c r="E32" i="4"/>
  <c r="E33" i="4"/>
  <c r="E25" i="4"/>
  <c r="E16" i="4"/>
  <c r="E17" i="4"/>
  <c r="E18" i="4"/>
  <c r="E19" i="4"/>
  <c r="E20" i="4"/>
  <c r="E6" i="4"/>
  <c r="E7" i="4"/>
  <c r="E8" i="4"/>
  <c r="E9" i="4"/>
  <c r="E10" i="4"/>
  <c r="E11" i="4"/>
  <c r="E12" i="4"/>
  <c r="E13" i="4"/>
  <c r="E5" i="4"/>
  <c r="C69" i="4"/>
  <c r="E69" i="4" s="1"/>
  <c r="C55" i="4"/>
  <c r="E55" i="4" s="1"/>
  <c r="C38" i="4"/>
  <c r="E38" i="4" s="1"/>
  <c r="E17" i="8" l="1"/>
  <c r="H9" i="8" s="1"/>
  <c r="H12" i="8"/>
  <c r="E8" i="8"/>
  <c r="E30" i="8"/>
  <c r="H21" i="8" s="1"/>
  <c r="H22" i="8" s="1"/>
  <c r="H10" i="4"/>
  <c r="H3" i="4"/>
  <c r="H28" i="4"/>
  <c r="H29" i="4" s="1"/>
  <c r="H22" i="4"/>
  <c r="H25" i="4" s="1"/>
  <c r="H17" i="4"/>
  <c r="H20" i="4" s="1"/>
  <c r="J15" i="4" l="1"/>
  <c r="J20" i="4" s="1"/>
  <c r="J25" i="4" s="1"/>
  <c r="J29" i="4" s="1"/>
</calcChain>
</file>

<file path=xl/sharedStrings.xml><?xml version="1.0" encoding="utf-8"?>
<sst xmlns="http://schemas.openxmlformats.org/spreadsheetml/2006/main" count="561" uniqueCount="203">
  <si>
    <t>Zenith Program Updated Budget</t>
  </si>
  <si>
    <t>Part Name</t>
  </si>
  <si>
    <t>Quantity</t>
  </si>
  <si>
    <t>Cost</t>
  </si>
  <si>
    <t>Quantity Cost</t>
  </si>
  <si>
    <t>Total Project:</t>
  </si>
  <si>
    <t>Avionics System</t>
  </si>
  <si>
    <t>TeleMega</t>
  </si>
  <si>
    <t xml:space="preserve">Material Cost: </t>
  </si>
  <si>
    <t>Aim-3 Altimeter</t>
  </si>
  <si>
    <t>TeleBT Ground Module</t>
  </si>
  <si>
    <t>Expenditure by Milestone</t>
  </si>
  <si>
    <t>Arrow Antenna 3E Yagi</t>
  </si>
  <si>
    <t>900 mAh LiPo Battery</t>
  </si>
  <si>
    <t>Sub-scale</t>
  </si>
  <si>
    <t>SMA-BNC Connector</t>
  </si>
  <si>
    <t>Recovery</t>
  </si>
  <si>
    <t xml:space="preserve"> Arducam Mini</t>
  </si>
  <si>
    <t>Avionics</t>
  </si>
  <si>
    <t>Arduino Micro</t>
  </si>
  <si>
    <t>General Mats.</t>
  </si>
  <si>
    <t xml:space="preserve">12V DC brushed motor </t>
  </si>
  <si>
    <t>Logistics</t>
  </si>
  <si>
    <t>Subtotal:</t>
  </si>
  <si>
    <t>Propellant</t>
  </si>
  <si>
    <t>Test Flight 1</t>
  </si>
  <si>
    <t>Recovery System</t>
  </si>
  <si>
    <t>Total:</t>
  </si>
  <si>
    <t>Jolly Logic Chute Release 5X-series</t>
  </si>
  <si>
    <t>Tinder Rocketry Eagle CO2 Ejection System</t>
  </si>
  <si>
    <t>Full-scale</t>
  </si>
  <si>
    <t>CO2 Canister - 25g - 50pk</t>
  </si>
  <si>
    <t>Fire Retardant Blanket 3"x3" for 3" AF</t>
  </si>
  <si>
    <t>Test Flight 2</t>
  </si>
  <si>
    <t>Fire Retardant Blanket 18"x18" for 6" AF</t>
  </si>
  <si>
    <t>Add:</t>
  </si>
  <si>
    <t xml:space="preserve">Subtotal: </t>
  </si>
  <si>
    <t>Full-Scale Vehicle</t>
  </si>
  <si>
    <t>Payload</t>
  </si>
  <si>
    <t>24" Fruity Chutes: Drogue Chute</t>
  </si>
  <si>
    <t>72" Fruity Chutes: Iris Ultra Main Chute</t>
  </si>
  <si>
    <t>Test Flight 3</t>
  </si>
  <si>
    <t>ID = 6.0", L = 48" Airframe - Blue Tube 2.0</t>
  </si>
  <si>
    <t>6" to 75mm Centering Ring - Baltic Birch</t>
  </si>
  <si>
    <t>6" Airframe Bulkhead</t>
  </si>
  <si>
    <t xml:space="preserve">Propellant </t>
  </si>
  <si>
    <t>OD = 6", L = 12" Avionics Bay w/ Hardware</t>
  </si>
  <si>
    <t>Competition Flight</t>
  </si>
  <si>
    <t xml:space="preserve">2-56 Nylon Shear Pins - 20 ct. </t>
  </si>
  <si>
    <t>1515 Rail Button (large)</t>
  </si>
  <si>
    <t>AeroPack 75mm retainer (flanged)</t>
  </si>
  <si>
    <t>AeroTech 75mm Hardware Kit</t>
  </si>
  <si>
    <t>Aerotech L1150-R</t>
  </si>
  <si>
    <t>3-d Print Section</t>
  </si>
  <si>
    <t>1kg spool - ABS</t>
  </si>
  <si>
    <t>--</t>
  </si>
  <si>
    <t>Fins</t>
  </si>
  <si>
    <t>Nosecone</t>
  </si>
  <si>
    <t xml:space="preserve">Camera housing </t>
  </si>
  <si>
    <t>Sum of Spools:</t>
  </si>
  <si>
    <t>Sub-Scale Vehicle</t>
  </si>
  <si>
    <t>ID = 3.0", L = 48" Airframe - Blue Tube 2.0</t>
  </si>
  <si>
    <t>3" to 38mm Centering Ring - Baltic Birch</t>
  </si>
  <si>
    <t>3" Airframe Bulkhead w/ eyebolt</t>
  </si>
  <si>
    <t>OD = 3", L = 8" Avionics Bay w/ Hardware</t>
  </si>
  <si>
    <t>Aerotech 38mm Hardware Kit</t>
  </si>
  <si>
    <t>Aerotech J575FJ-14</t>
  </si>
  <si>
    <t>AeroTech 38mm Drill Kit</t>
  </si>
  <si>
    <t>AeroPack 38mm retainer (Blue Tube)</t>
  </si>
  <si>
    <t>15" Fruity Chutes: Drogue Chute</t>
  </si>
  <si>
    <t>48" Fruity Chutes: Class Eliptical Main Chute</t>
  </si>
  <si>
    <t>Arduino Mega</t>
  </si>
  <si>
    <t>Jumper Wire (F2M)(5.9in)</t>
  </si>
  <si>
    <t>Jumper Wire (M2M)(5.9in)</t>
  </si>
  <si>
    <t>Jumper Wire (F2F)(5.9in)</t>
  </si>
  <si>
    <t>Frame + wheels</t>
  </si>
  <si>
    <t>Housing</t>
  </si>
  <si>
    <t>Retaining ring</t>
  </si>
  <si>
    <t>General/Uncategorized Components</t>
  </si>
  <si>
    <t>1/4" Stainless Steel Quick Link</t>
  </si>
  <si>
    <t>1/4in x 1in Stainless Steel Eye Bolt w/Hardware (4pk)</t>
  </si>
  <si>
    <t>#1500 Kevlar Shock Cord                                           ($/ft)</t>
  </si>
  <si>
    <t>LipoCharger V2</t>
  </si>
  <si>
    <t>2-56 Drill and Tap Set  (for shear pins)</t>
  </si>
  <si>
    <t>Shipping and handling - all budget bulk estimate</t>
  </si>
  <si>
    <t>Transportation and Logistics</t>
  </si>
  <si>
    <t>Gas reimbursement - SRA test launches (Orlando)</t>
  </si>
  <si>
    <t>Gas reimbursement - NASA MSFC (Huntsville)</t>
  </si>
  <si>
    <t>Student IHG Hotel Rooms (4 days, $90/day)</t>
  </si>
  <si>
    <r>
      <t>Food Stipend</t>
    </r>
    <r>
      <rPr>
        <sz val="10"/>
        <color theme="1"/>
        <rFont val="Calibri"/>
        <family val="2"/>
        <scheme val="minor"/>
      </rPr>
      <t xml:space="preserve"> (4 comp. days, $35/day/student)</t>
    </r>
  </si>
  <si>
    <t>Zenith Program Part List</t>
  </si>
  <si>
    <t>Priority</t>
  </si>
  <si>
    <t>URL</t>
  </si>
  <si>
    <t>Code</t>
  </si>
  <si>
    <t>https://tinyurl.com/5anmwn6h</t>
  </si>
  <si>
    <t>AMZ</t>
  </si>
  <si>
    <t>https://tinyurl.com/5n8azk3s</t>
  </si>
  <si>
    <t>https://tinyurl.com/yx648csn</t>
  </si>
  <si>
    <t xml:space="preserve">ABS 3-D Print Filament Spool - 1kg </t>
  </si>
  <si>
    <t>https://www.amazon.com/OVERTURE-Filament-Consumables-Dimensional-Accuracy/dp/B087MD4NHR</t>
  </si>
  <si>
    <t>CO2 Cartridge - 25g threaded 3/8 (6x pack)</t>
  </si>
  <si>
    <t>https://www.amazon.com/16g-Threaded-CO2-Cartridges-Pack/dp/B07PFY54TV?th=1</t>
  </si>
  <si>
    <t>https://www.amazon.com/DHT-Electronics-coaxial-adapter-female/dp/B00CVQLDX4/ref=pd_lpo_1?pd_rd_w=2fVYe&amp;content-id=amzn1.sym.116f529c-aa4d-4763-b2b6-4d614ec7dc00&amp;pf_rd_p=116f529c-aa4d-4763-b2b6-4d614ec7dc00&amp;pf_rd_r=3KG19YXJYQ1HPR3FDGSC&amp;pd_rd_wg=9D3ew&amp;pd_rd_r=c629cafc-6c4a-4857-93a2-46e89b9a3b4d&amp;pd_rd_i=B00CVQLDX4&amp;psc=1</t>
  </si>
  <si>
    <t>Aim3 Altimeter #2</t>
  </si>
  <si>
    <t>https://www.apogeerockets.com/Electronics-Payloads/Altimeters/Entacore-AIM-3-Altimeter?cPath=52_192&amp;</t>
  </si>
  <si>
    <t>APO</t>
  </si>
  <si>
    <t>*as replacement until telemega in stock</t>
  </si>
  <si>
    <t>1500 Shock Cord</t>
  </si>
  <si>
    <t>https://www.apogeerockets.com/Building_Supplies/Parachutes_Recovery_Equipment/Shock_Cord/Kevlar_Cord_1500</t>
  </si>
  <si>
    <t>Electronics Kill Switch</t>
  </si>
  <si>
    <t>https://www.apogeerockets.com/Electronics-Payloads/Electronics-Accessories/Simple-Switch-with-12in-Pre-attached-Wires</t>
  </si>
  <si>
    <t>Avionics mounting wire</t>
  </si>
  <si>
    <t>https://www.apogeerockets.com/Electronics-Payloads/Electronics-Accessories/22ga-Stranded-Wire-Set</t>
  </si>
  <si>
    <t>https://www.apogeerockets.com/Electronics-Payloads/Electronics-Accessories/900mAh-LiPo-Battery</t>
  </si>
  <si>
    <t>1515 Airfoiled Rail Buttons</t>
  </si>
  <si>
    <t>https://www.apogeerockets.com/Building_Supplies/Launch_Lugs_Rail_Buttons/Rail_Buttons/Large_Airfoiled_Rail_Buttons?cPath=42_178&amp;</t>
  </si>
  <si>
    <t>https://aerotech-rocketry.com/products/product_ec8be15f-09ac-b54d-23b4-b690da81db8d?_pos=1&amp;_sid=d5ca23c3d&amp;_ss=r</t>
  </si>
  <si>
    <t>ARO</t>
  </si>
  <si>
    <t>https://aerotech-rocketry.com/products/product_910dc848-7417-41fd-c834-0f00c995644a?_pos=1&amp;_sid=39d63c5a3&amp;_ss=r</t>
  </si>
  <si>
    <t>https://aerotech-rocketry.com/products/product_dc42d26a-c119-36bd-7642-85cb913cc1d5</t>
  </si>
  <si>
    <t>Aerotech epoxy kit (9oz)</t>
  </si>
  <si>
    <t>https://aerotech-rocketry.com/products/product_ec525c51-b1d8-6b37-eda8-9e04f0e36254</t>
  </si>
  <si>
    <t>Aerotech superglue 2oz</t>
  </si>
  <si>
    <t>https://aerotech-rocketry.com/products/product_e3959fc7-ea3f-d18e-5821-048496ef7d43</t>
  </si>
  <si>
    <t>Aerotech enerjet initiator mini kit</t>
  </si>
  <si>
    <t>https://aerotech-rocketry.com/products/product_92e945ad-2c70-8baf-a935-a4ef125ff523</t>
  </si>
  <si>
    <t>Aerotech grease tub</t>
  </si>
  <si>
    <t>https://aerotech-rocketry.com/products/product_a77ca2b4-aeb9-c914-b9c7-74e004d69c3e</t>
  </si>
  <si>
    <t>Fire Retardant Blanket 18"x18"</t>
  </si>
  <si>
    <t>https://alwaysreadyrocketry.com/product/fire-retardant-blankets/</t>
  </si>
  <si>
    <t>BT</t>
  </si>
  <si>
    <t>*in case of switch to BP eject</t>
  </si>
  <si>
    <t>https://alwaysreadyrocketry.com/product/2-56-nylon-shear-pins/</t>
  </si>
  <si>
    <t>https://alwaysreadyrocketry.com/product/1-15-29mm-x-062-wall-x-48-airframe-mmt/</t>
  </si>
  <si>
    <t>https://alwaysreadyrocketry.com/product/centering-rings/</t>
  </si>
  <si>
    <t>https://alwaysreadyrocketry.com/product/bulkheads/</t>
  </si>
  <si>
    <t>https://alwaysreadyrocketry.com/product/blue-tube-av-bays/</t>
  </si>
  <si>
    <t>AeroPack 38mm retainer (Blue tube)</t>
  </si>
  <si>
    <t>https://alwaysreadyrocketry.com/product/aero-pack/</t>
  </si>
  <si>
    <t>https://alwaysreadyrocketry.com/product/2-56-drill-and-tap-set/</t>
  </si>
  <si>
    <t>Recovery Harness (16 ft)</t>
  </si>
  <si>
    <t>https://alwaysreadyrocketry.com/product/recovery-harness/</t>
  </si>
  <si>
    <t>3/8"x16 forged steel eye bolt</t>
  </si>
  <si>
    <t>https://www.homedepot.com/p/Hillman-3-8-16-in-Forged-Steel-Machinery-Eye-Bolt-in-Shoulder-Pattern-1-Pack-320604-0/203809951</t>
  </si>
  <si>
    <t>HD</t>
  </si>
  <si>
    <t>5/16 U-bolt steel w/ plate and hex nut (5x pack)</t>
  </si>
  <si>
    <t>https://www.homedepot.com/p/Hardware-Essentials-5-16-in-x-2-1-2-in-x-1-3-8-in-Stainless-Steel-U-Bolt-with-Plate-and-Hex-Nuts-5-Pack-320878/204774972</t>
  </si>
  <si>
    <t>36" Steel Threaded Rod 1/4"d</t>
  </si>
  <si>
    <t>https://www.homedepot.com/p/Everbilt-1-4-in-20-tpi-x-36-in-Stainless-Steel-Threaded-Rod-802477/204274013</t>
  </si>
  <si>
    <t>Fiberglass mat 8sq.ft</t>
  </si>
  <si>
    <t>https://www.homedepot.com/p/3M-Bondo-8-sq-ft-Fiberglass-Mat-20129/202077814</t>
  </si>
  <si>
    <t>120 grit sandpaper sheet (4 pack)</t>
  </si>
  <si>
    <t>https://www.homedepot.com/p/3M-Pro-Grade-Precision-9-in-x-11-in-120-Grit-Medium-Faster-Sanding-Sanding-Sheets-4-Pack-26120PGP-4/313353713</t>
  </si>
  <si>
    <t xml:space="preserve">38mm phenolic liner </t>
  </si>
  <si>
    <t>https://www.rocketmotorparts.com/Phenolic_Motor_Liner_38mm/p1577809_7796218.aspx</t>
  </si>
  <si>
    <t>RMP</t>
  </si>
  <si>
    <t>Raptor CO2 Ejection Charge</t>
  </si>
  <si>
    <t>https://www.tinderrocketry.com/raptor-co2-ejection</t>
  </si>
  <si>
    <t>TDR</t>
  </si>
  <si>
    <t>https://tinyurl.com/bdf2dzm7</t>
  </si>
  <si>
    <t xml:space="preserve">Arduino Mega </t>
  </si>
  <si>
    <t>https://tinyurl.com/2v77efdm</t>
  </si>
  <si>
    <t xml:space="preserve">433 MHz Yagi Antenna </t>
  </si>
  <si>
    <t>https://www.apogeerockets.com/Electronics-Payloads/Electronics-Accessories/433-Mhz-Yagi-Antenna</t>
  </si>
  <si>
    <t>84" Iris Ultra Parachute</t>
  </si>
  <si>
    <t>https://www.apogeerockets.com/Building_Supplies/Parachutes_Recovery_Equipment/Parachutes/High_Power/84in_Iris_Ultra_Parachute</t>
  </si>
  <si>
    <t>https://www.apogeerockets.com/Electronics-Payloads/Electronics-Accessories/TeleBT</t>
  </si>
  <si>
    <t>*Out of stock</t>
  </si>
  <si>
    <t>TeleMega Flight Computer</t>
  </si>
  <si>
    <t>https://www.apogeerockets.com/Electronics-Payloads/Altimeters/TeleMega</t>
  </si>
  <si>
    <t>https://aerotech-rocketry.com/products/product_50db91a7-6901-fe57-b54a-bb99a794e110#</t>
  </si>
  <si>
    <t>Aerotech L850W</t>
  </si>
  <si>
    <t>https://aerotech-rocketry.com/products/product_6a798e03-2478-83ea-8c2e-118b4b5c41c9</t>
  </si>
  <si>
    <t>75mm phenolic motor liner RMS-75/3840</t>
  </si>
  <si>
    <t>https://www.rocketmotorparts.com/Phenolic_Motor_Liner_RMS753840/p1577809_14676571.aspx</t>
  </si>
  <si>
    <t>Purchased</t>
  </si>
  <si>
    <t>AIM-3 Altimeter</t>
  </si>
  <si>
    <t>https://www.apogeerockets.com/Electronics-Payloads/Altimeters/Entacore-AIM-3-Altimeter</t>
  </si>
  <si>
    <t>https://www.apogeerockets.com/Building_Supplies/Parachutes_Recovery_Equipment/Parachutes/High_Power/24in_Classic_Elliptical_Parachute</t>
  </si>
  <si>
    <t>https://www.apogeerockets.com/Building_Supplies/Parachutes_Recovery_Equipment/Parachutes/High_Power/72in_Iris_Ultra_Parachute</t>
  </si>
  <si>
    <t>https://www.apogeerockets.com/Electronics-Payloads/Dual-Deployment/Chute-Release</t>
  </si>
  <si>
    <t>https://www.apogeerockets.com/Building_Supplies/Parachutes_Recovery_Equipment/Parachutes/High_Power/15in_Classic_Elliptical_Parachute</t>
  </si>
  <si>
    <t>https://www.apogeerockets.com/Building_Supplies/Parachutes_Recovery_Equipment/Parachutes/High_Power/48in_Classic_Elliptical_Parachute</t>
  </si>
  <si>
    <t>https://www.apogeerockets.com/Building_Supplies/Parachutes_Recovery_Equipment/Quick_Links/1_4in_Quick_Link</t>
  </si>
  <si>
    <t>https://www.apogeerockets.com/Building_Supplies/Misc_Hardware/Eyebolts_with_Washers_and_Nuts</t>
  </si>
  <si>
    <t>https://www.apogeerockets.com/Electronics-Payloads/Electronics-Accessories/LiPoCharger</t>
  </si>
  <si>
    <t>Parts by Vendor</t>
  </si>
  <si>
    <t>Notes</t>
  </si>
  <si>
    <t>Amazon</t>
  </si>
  <si>
    <t>Apogee Rockets</t>
  </si>
  <si>
    <t>*temporary replacement for TeleMega</t>
  </si>
  <si>
    <t>*wait to order with teleBT ground module</t>
  </si>
  <si>
    <t>*out of stock</t>
  </si>
  <si>
    <t>AeroTech</t>
  </si>
  <si>
    <t>Always Ready Rocketry (aka Blue Tube)</t>
  </si>
  <si>
    <t>Home Depot</t>
  </si>
  <si>
    <t>Rocket Motor Parts</t>
  </si>
  <si>
    <t>*No other distributors on list are supplying these liners… had to add this vendor</t>
  </si>
  <si>
    <t>Tinder Rocketry</t>
  </si>
  <si>
    <t>*Special made to order by a guy in his garage, hence 1 item from distributor</t>
  </si>
  <si>
    <t xml:space="preserve"> Arducam Mini 8MP</t>
  </si>
  <si>
    <t>Total Remaining:</t>
  </si>
  <si>
    <t>Zenith Program Budget (Rev: 12/2022)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</si>
</sst>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Roboto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Alignment="1">
      <alignment vertical="center"/>
    </xf>
    <xf numFmtId="1" fontId="0" fillId="0" borderId="0" xfId="0" applyNumberFormat="1"/>
    <xf numFmtId="1" fontId="2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1" applyBorder="1"/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6" fillId="13" borderId="1" xfId="0" applyNumberFormat="1" applyFont="1" applyFill="1" applyBorder="1" applyAlignment="1">
      <alignment horizontal="right"/>
    </xf>
    <xf numFmtId="164" fontId="6" fillId="0" borderId="0" xfId="0" applyNumberFormat="1" applyFont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6" fillId="6" borderId="1" xfId="0" applyFont="1" applyFill="1" applyBorder="1" applyAlignment="1">
      <alignment horizontal="right"/>
    </xf>
    <xf numFmtId="0" fontId="6" fillId="13" borderId="1" xfId="0" applyFont="1" applyFill="1" applyBorder="1" applyAlignment="1">
      <alignment horizontal="center"/>
    </xf>
    <xf numFmtId="1" fontId="6" fillId="13" borderId="1" xfId="0" quotePrefix="1" applyNumberFormat="1" applyFont="1" applyFill="1" applyBorder="1" applyAlignment="1">
      <alignment horizontal="center"/>
    </xf>
    <xf numFmtId="1" fontId="0" fillId="13" borderId="1" xfId="0" quotePrefix="1" applyNumberFormat="1" applyFill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164" fontId="0" fillId="0" borderId="5" xfId="2" applyNumberFormat="1" applyFon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6" fillId="0" borderId="0" xfId="0" applyFont="1" applyAlignment="1">
      <alignment horizontal="right"/>
    </xf>
    <xf numFmtId="164" fontId="0" fillId="0" borderId="0" xfId="0" applyNumberFormat="1"/>
    <xf numFmtId="164" fontId="0" fillId="0" borderId="1" xfId="0" applyNumberForma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164" fontId="6" fillId="12" borderId="1" xfId="0" applyNumberFormat="1" applyFont="1" applyFill="1" applyBorder="1" applyAlignment="1">
      <alignment horizontal="center"/>
    </xf>
    <xf numFmtId="164" fontId="6" fillId="6" borderId="1" xfId="0" applyNumberFormat="1" applyFont="1" applyFill="1" applyBorder="1"/>
    <xf numFmtId="164" fontId="6" fillId="6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/>
    <xf numFmtId="0" fontId="7" fillId="0" borderId="0" xfId="0" applyFont="1" applyAlignment="1">
      <alignment vertical="top" wrapText="1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vertical="top" wrapText="1"/>
    </xf>
    <xf numFmtId="164" fontId="0" fillId="0" borderId="1" xfId="0" applyNumberFormat="1" applyBorder="1" applyAlignment="1">
      <alignment vertical="top" wrapText="1"/>
    </xf>
    <xf numFmtId="0" fontId="6" fillId="6" borderId="1" xfId="0" applyFont="1" applyFill="1" applyBorder="1" applyAlignment="1">
      <alignment horizontal="right" vertical="top" wrapText="1"/>
    </xf>
    <xf numFmtId="164" fontId="6" fillId="6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164" fontId="6" fillId="1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2" fillId="0" borderId="6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1" applyBorder="1" applyAlignment="1"/>
    <xf numFmtId="0" fontId="4" fillId="0" borderId="1" xfId="1" applyFill="1" applyBorder="1"/>
    <xf numFmtId="0" fontId="0" fillId="16" borderId="1" xfId="0" applyFill="1" applyBorder="1" applyAlignment="1">
      <alignment horizontal="center"/>
    </xf>
    <xf numFmtId="0" fontId="4" fillId="0" borderId="1" xfId="1" applyFill="1" applyBorder="1" applyAlignment="1"/>
    <xf numFmtId="0" fontId="0" fillId="17" borderId="1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4" fillId="4" borderId="1" xfId="1" applyFill="1" applyBorder="1"/>
    <xf numFmtId="0" fontId="6" fillId="0" borderId="0" xfId="0" applyFont="1"/>
    <xf numFmtId="0" fontId="6" fillId="18" borderId="1" xfId="0" applyFont="1" applyFill="1" applyBorder="1" applyAlignment="1">
      <alignment horizontal="center"/>
    </xf>
    <xf numFmtId="0" fontId="0" fillId="18" borderId="1" xfId="0" applyFill="1" applyBorder="1"/>
    <xf numFmtId="1" fontId="0" fillId="18" borderId="1" xfId="0" applyNumberFormat="1" applyFill="1" applyBorder="1" applyAlignment="1">
      <alignment horizontal="center"/>
    </xf>
    <xf numFmtId="0" fontId="4" fillId="18" borderId="1" xfId="1" applyFill="1" applyBorder="1"/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13" borderId="1" xfId="0" applyFont="1" applyFill="1" applyBorder="1" applyAlignment="1">
      <alignment horizontal="right"/>
    </xf>
    <xf numFmtId="0" fontId="0" fillId="13" borderId="1" xfId="0" applyFill="1" applyBorder="1" applyAlignment="1">
      <alignment horizontal="right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right"/>
    </xf>
    <xf numFmtId="0" fontId="6" fillId="13" borderId="3" xfId="0" applyFont="1" applyFill="1" applyBorder="1" applyAlignment="1">
      <alignment horizontal="right"/>
    </xf>
    <xf numFmtId="0" fontId="6" fillId="13" borderId="4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15" borderId="2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6" fillId="13" borderId="12" xfId="0" applyFont="1" applyFill="1" applyBorder="1" applyAlignment="1">
      <alignment horizontal="right"/>
    </xf>
    <xf numFmtId="0" fontId="6" fillId="13" borderId="0" xfId="0" applyFont="1" applyFill="1" applyAlignment="1">
      <alignment horizontal="right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B9B"/>
      <color rgb="FFFFABAB"/>
      <color rgb="FFA568D2"/>
      <color rgb="FFFF5D5D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alwaysreadyrocketry.com/product/2-56-nylon-shear-pins/" TargetMode="External"/><Relationship Id="rId18" Type="http://schemas.openxmlformats.org/officeDocument/2006/relationships/hyperlink" Target="https://alwaysreadyrocketry.com/product/fire-retardant-blankets/" TargetMode="External"/><Relationship Id="rId26" Type="http://schemas.openxmlformats.org/officeDocument/2006/relationships/hyperlink" Target="https://www.apogeerockets.com/Electronics-Payloads/Electronics-Accessories/LiPoCharger" TargetMode="External"/><Relationship Id="rId39" Type="http://schemas.openxmlformats.org/officeDocument/2006/relationships/hyperlink" Target="https://www.homedepot.com/p/3M-Pro-Grade-Precision-9-in-x-11-in-120-Grit-Medium-Faster-Sanding-Sanding-Sheets-4-Pack-26120PGP-4/313353713" TargetMode="External"/><Relationship Id="rId21" Type="http://schemas.openxmlformats.org/officeDocument/2006/relationships/hyperlink" Target="https://www.apogeerockets.com/Electronics-Payloads/Dual-Deployment/Chute-Release" TargetMode="External"/><Relationship Id="rId34" Type="http://schemas.openxmlformats.org/officeDocument/2006/relationships/hyperlink" Target="https://www.apogeerockets.com/Building_Supplies/Parachutes_Recovery_Equipment/Shock_Cord/Kevlar_Cord_1500" TargetMode="External"/><Relationship Id="rId42" Type="http://schemas.openxmlformats.org/officeDocument/2006/relationships/hyperlink" Target="https://www.rocketmotorparts.com/Phenolic_Motor_Liner_38mm/p1577809_7796218.aspx" TargetMode="External"/><Relationship Id="rId7" Type="http://schemas.openxmlformats.org/officeDocument/2006/relationships/hyperlink" Target="https://www.apogeerockets.com/Building_Supplies/Parachutes_Recovery_Equipment/Parachutes/High_Power/48in_Classic_Elliptical_Parachute" TargetMode="External"/><Relationship Id="rId2" Type="http://schemas.openxmlformats.org/officeDocument/2006/relationships/hyperlink" Target="https://www.apogeerockets.com/Electronics-Payloads/Electronics-Accessories/900mAh-LiPo-Battery" TargetMode="External"/><Relationship Id="rId16" Type="http://schemas.openxmlformats.org/officeDocument/2006/relationships/hyperlink" Target="https://alwaysreadyrocketry.com/product/bulkheads/" TargetMode="External"/><Relationship Id="rId20" Type="http://schemas.openxmlformats.org/officeDocument/2006/relationships/hyperlink" Target="https://www.apogeerockets.com/Building_Supplies/Parachutes_Recovery_Equipment/Parachutes/High_Power/72in_Iris_Ultra_Parachute" TargetMode="External"/><Relationship Id="rId29" Type="http://schemas.openxmlformats.org/officeDocument/2006/relationships/hyperlink" Target="https://tinyurl.com/5anmwn6h" TargetMode="External"/><Relationship Id="rId41" Type="http://schemas.openxmlformats.org/officeDocument/2006/relationships/hyperlink" Target="https://www.amazon.com/OVERTURE-Filament-Consumables-Dimensional-Accuracy/dp/B087MD4NHR" TargetMode="External"/><Relationship Id="rId1" Type="http://schemas.openxmlformats.org/officeDocument/2006/relationships/hyperlink" Target="https://www.apogeerockets.com/Electronics-Payloads/Altimeters/Entacore-AIM-3-Altimeter" TargetMode="External"/><Relationship Id="rId6" Type="http://schemas.openxmlformats.org/officeDocument/2006/relationships/hyperlink" Target="https://www.apogeerockets.com/Building_Supplies/Parachutes_Recovery_Equipment/Parachutes/High_Power/15in_Classic_Elliptical_Parachute" TargetMode="External"/><Relationship Id="rId11" Type="http://schemas.openxmlformats.org/officeDocument/2006/relationships/hyperlink" Target="https://alwaysreadyrocketry.com/product/1-15-29mm-x-062-wall-x-48-airframe-mmt/" TargetMode="External"/><Relationship Id="rId24" Type="http://schemas.openxmlformats.org/officeDocument/2006/relationships/hyperlink" Target="https://tinyurl.com/2v77efdm" TargetMode="External"/><Relationship Id="rId32" Type="http://schemas.openxmlformats.org/officeDocument/2006/relationships/hyperlink" Target="https://www.amazon.com/16g-Threaded-CO2-Cartridges-Pack/dp/B07PFY54TV?th=1" TargetMode="External"/><Relationship Id="rId37" Type="http://schemas.openxmlformats.org/officeDocument/2006/relationships/hyperlink" Target="https://www.apogeerockets.com/Electronics-Payloads/Electronics-Accessories/900mAh-LiPo-Battery" TargetMode="External"/><Relationship Id="rId40" Type="http://schemas.openxmlformats.org/officeDocument/2006/relationships/hyperlink" Target="https://www.homedepot.com/p/Hillman-3-8-16-in-Forged-Steel-Machinery-Eye-Bolt-in-Shoulder-Pattern-1-Pack-320604-0/203809951" TargetMode="External"/><Relationship Id="rId5" Type="http://schemas.openxmlformats.org/officeDocument/2006/relationships/hyperlink" Target="https://aerotech-rocketry.com/products/product_ec8be15f-09ac-b54d-23b4-b690da81db8d?_pos=1&amp;_sid=d5ca23c3d&amp;_ss=r" TargetMode="External"/><Relationship Id="rId15" Type="http://schemas.openxmlformats.org/officeDocument/2006/relationships/hyperlink" Target="https://alwaysreadyrocketry.com/product/centering-rings/" TargetMode="External"/><Relationship Id="rId23" Type="http://schemas.openxmlformats.org/officeDocument/2006/relationships/hyperlink" Target="https://www.apogeerockets.com/Building_Supplies/Parachutes_Recovery_Equipment/Shock_Cord/Kevlar_Cord_1500" TargetMode="External"/><Relationship Id="rId28" Type="http://schemas.openxmlformats.org/officeDocument/2006/relationships/hyperlink" Target="https://www.apogeerockets.com/Building_Supplies/Parachutes_Recovery_Equipment/Quick_Links/1_4in_Quick_Link" TargetMode="External"/><Relationship Id="rId36" Type="http://schemas.openxmlformats.org/officeDocument/2006/relationships/hyperlink" Target="https://www.tinderrocketry.com/raptor-co2-ejection" TargetMode="External"/><Relationship Id="rId10" Type="http://schemas.openxmlformats.org/officeDocument/2006/relationships/hyperlink" Target="https://alwaysreadyrocketry.com/product/bulkheads/" TargetMode="External"/><Relationship Id="rId19" Type="http://schemas.openxmlformats.org/officeDocument/2006/relationships/hyperlink" Target="https://www.apogeerockets.com/Building_Supplies/Parachutes_Recovery_Equipment/Parachutes/High_Power/24in_Classic_Elliptical_Parachute" TargetMode="External"/><Relationship Id="rId31" Type="http://schemas.openxmlformats.org/officeDocument/2006/relationships/hyperlink" Target="https://alwaysreadyrocketry.com/product/recovery-harness/" TargetMode="External"/><Relationship Id="rId4" Type="http://schemas.openxmlformats.org/officeDocument/2006/relationships/hyperlink" Target="https://aerotech-rocketry.com/products/product_910dc848-7417-41fd-c834-0f00c995644a?_pos=1&amp;_sid=39d63c5a3&amp;_ss=r" TargetMode="External"/><Relationship Id="rId9" Type="http://schemas.openxmlformats.org/officeDocument/2006/relationships/hyperlink" Target="https://alwaysreadyrocketry.com/product/centering-rings/" TargetMode="External"/><Relationship Id="rId14" Type="http://schemas.openxmlformats.org/officeDocument/2006/relationships/hyperlink" Target="https://alwaysreadyrocketry.com/product/blue-tube-av-bays/" TargetMode="External"/><Relationship Id="rId22" Type="http://schemas.openxmlformats.org/officeDocument/2006/relationships/hyperlink" Target="https://alwaysreadyrocketry.com/product/2-56-drill-and-tap-set/" TargetMode="External"/><Relationship Id="rId27" Type="http://schemas.openxmlformats.org/officeDocument/2006/relationships/hyperlink" Target="https://www.apogeerockets.com/Building_Supplies/Misc_Hardware/Eyebolts_with_Washers_and_Nuts" TargetMode="External"/><Relationship Id="rId30" Type="http://schemas.openxmlformats.org/officeDocument/2006/relationships/hyperlink" Target="https://aerotech-rocketry.com/products/product_dc42d26a-c119-36bd-7642-85cb913cc1d5" TargetMode="External"/><Relationship Id="rId35" Type="http://schemas.openxmlformats.org/officeDocument/2006/relationships/hyperlink" Target="https://tinyurl.com/bdf2dzm7" TargetMode="External"/><Relationship Id="rId43" Type="http://schemas.openxmlformats.org/officeDocument/2006/relationships/hyperlink" Target="https://aerotech-rocketry.com/products/product_6a798e03-2478-83ea-8c2e-118b4b5c41c9" TargetMode="External"/><Relationship Id="rId8" Type="http://schemas.openxmlformats.org/officeDocument/2006/relationships/hyperlink" Target="https://alwaysreadyrocketry.com/product/blue-tube-av-bays/" TargetMode="External"/><Relationship Id="rId3" Type="http://schemas.openxmlformats.org/officeDocument/2006/relationships/hyperlink" Target="https://aerotech-rocketry.com/products/product_50db91a7-6901-fe57-b54a-bb99a794e110" TargetMode="External"/><Relationship Id="rId12" Type="http://schemas.openxmlformats.org/officeDocument/2006/relationships/hyperlink" Target="https://alwaysreadyrocketry.com/product/aero-pack/" TargetMode="External"/><Relationship Id="rId17" Type="http://schemas.openxmlformats.org/officeDocument/2006/relationships/hyperlink" Target="https://alwaysreadyrocketry.com/product/1-15-29mm-x-062-wall-x-48-airframe-mmt/" TargetMode="External"/><Relationship Id="rId25" Type="http://schemas.openxmlformats.org/officeDocument/2006/relationships/hyperlink" Target="https://tinyurl.com/yx648csn" TargetMode="External"/><Relationship Id="rId33" Type="http://schemas.openxmlformats.org/officeDocument/2006/relationships/hyperlink" Target="https://www.apogeerockets.com/Electronics-Payloads/Altimeters/Entacore-AIM-3-Altimeter?cPath=52_192&amp;" TargetMode="External"/><Relationship Id="rId38" Type="http://schemas.openxmlformats.org/officeDocument/2006/relationships/hyperlink" Target="https://www.apogeerockets.com/Electronics-Payloads/Electronics-Accessories/Simple-Switch-with-12in-Pre-attached-Wire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lwaysreadyrocketry.com/product/aero-pack/" TargetMode="External"/><Relationship Id="rId13" Type="http://schemas.openxmlformats.org/officeDocument/2006/relationships/hyperlink" Target="https://alwaysreadyrocketry.com/product/1-15-29mm-x-062-wall-x-48-airframe-mmt/" TargetMode="External"/><Relationship Id="rId18" Type="http://schemas.openxmlformats.org/officeDocument/2006/relationships/hyperlink" Target="https://tinyurl.com/5anmwn6h" TargetMode="External"/><Relationship Id="rId26" Type="http://schemas.openxmlformats.org/officeDocument/2006/relationships/hyperlink" Target="https://www.tinderrocketry.com/raptor-co2-ejection" TargetMode="External"/><Relationship Id="rId3" Type="http://schemas.openxmlformats.org/officeDocument/2006/relationships/hyperlink" Target="https://aerotech-rocketry.com/products/product_ec8be15f-09ac-b54d-23b4-b690da81db8d?_pos=1&amp;_sid=d5ca23c3d&amp;_ss=r" TargetMode="External"/><Relationship Id="rId21" Type="http://schemas.openxmlformats.org/officeDocument/2006/relationships/hyperlink" Target="https://www.amazon.com/16g-Threaded-CO2-Cartridges-Pack/dp/B07PFY54TV?th=1" TargetMode="External"/><Relationship Id="rId7" Type="http://schemas.openxmlformats.org/officeDocument/2006/relationships/hyperlink" Target="https://alwaysreadyrocketry.com/product/1-15-29mm-x-062-wall-x-48-airframe-mmt/" TargetMode="External"/><Relationship Id="rId12" Type="http://schemas.openxmlformats.org/officeDocument/2006/relationships/hyperlink" Target="https://alwaysreadyrocketry.com/product/bulkheads/" TargetMode="External"/><Relationship Id="rId17" Type="http://schemas.openxmlformats.org/officeDocument/2006/relationships/hyperlink" Target="https://tinyurl.com/yx648csn" TargetMode="External"/><Relationship Id="rId25" Type="http://schemas.openxmlformats.org/officeDocument/2006/relationships/hyperlink" Target="https://tinyurl.com/bdf2dzm7" TargetMode="External"/><Relationship Id="rId2" Type="http://schemas.openxmlformats.org/officeDocument/2006/relationships/hyperlink" Target="https://aerotech-rocketry.com/products/product_910dc848-7417-41fd-c834-0f00c995644a?_pos=1&amp;_sid=39d63c5a3&amp;_ss=r" TargetMode="External"/><Relationship Id="rId16" Type="http://schemas.openxmlformats.org/officeDocument/2006/relationships/hyperlink" Target="https://tinyurl.com/2v77efdm" TargetMode="External"/><Relationship Id="rId20" Type="http://schemas.openxmlformats.org/officeDocument/2006/relationships/hyperlink" Target="https://alwaysreadyrocketry.com/product/recovery-harness/" TargetMode="External"/><Relationship Id="rId29" Type="http://schemas.openxmlformats.org/officeDocument/2006/relationships/hyperlink" Target="https://www.homedepot.com/p/3M-Pro-Grade-Precision-9-in-x-11-in-120-Grit-Medium-Faster-Sanding-Sanding-Sheets-4-Pack-26120PGP-4/313353713" TargetMode="External"/><Relationship Id="rId1" Type="http://schemas.openxmlformats.org/officeDocument/2006/relationships/hyperlink" Target="https://aerotech-rocketry.com/products/product_50db91a7-6901-fe57-b54a-bb99a794e110" TargetMode="External"/><Relationship Id="rId6" Type="http://schemas.openxmlformats.org/officeDocument/2006/relationships/hyperlink" Target="https://alwaysreadyrocketry.com/product/bulkheads/" TargetMode="External"/><Relationship Id="rId11" Type="http://schemas.openxmlformats.org/officeDocument/2006/relationships/hyperlink" Target="https://alwaysreadyrocketry.com/product/centering-rings/" TargetMode="External"/><Relationship Id="rId24" Type="http://schemas.openxmlformats.org/officeDocument/2006/relationships/hyperlink" Target="https://alwaysreadyrocketry.com/product/fire-retardant-blankets/" TargetMode="External"/><Relationship Id="rId5" Type="http://schemas.openxmlformats.org/officeDocument/2006/relationships/hyperlink" Target="https://alwaysreadyrocketry.com/product/centering-rings/" TargetMode="External"/><Relationship Id="rId15" Type="http://schemas.openxmlformats.org/officeDocument/2006/relationships/hyperlink" Target="https://alwaysreadyrocketry.com/product/2-56-drill-and-tap-set/" TargetMode="External"/><Relationship Id="rId23" Type="http://schemas.openxmlformats.org/officeDocument/2006/relationships/hyperlink" Target="https://www.apogeerockets.com/Building_Supplies/Parachutes_Recovery_Equipment/Shock_Cord/Kevlar_Cord_1500" TargetMode="External"/><Relationship Id="rId28" Type="http://schemas.openxmlformats.org/officeDocument/2006/relationships/hyperlink" Target="https://www.apogeerockets.com/Electronics-Payloads/Electronics-Accessories/Simple-Switch-with-12in-Pre-attached-Wires" TargetMode="External"/><Relationship Id="rId10" Type="http://schemas.openxmlformats.org/officeDocument/2006/relationships/hyperlink" Target="https://alwaysreadyrocketry.com/product/blue-tube-av-bays/" TargetMode="External"/><Relationship Id="rId19" Type="http://schemas.openxmlformats.org/officeDocument/2006/relationships/hyperlink" Target="https://aerotech-rocketry.com/products/product_dc42d26a-c119-36bd-7642-85cb913cc1d5" TargetMode="External"/><Relationship Id="rId31" Type="http://schemas.openxmlformats.org/officeDocument/2006/relationships/hyperlink" Target="https://www.homedepot.com/p/Hardware-Essentials-5-16-in-x-2-1-2-in-x-1-3-8-in-Stainless-Steel-U-Bolt-with-Plate-and-Hex-Nuts-5-Pack-320878/204774972" TargetMode="External"/><Relationship Id="rId4" Type="http://schemas.openxmlformats.org/officeDocument/2006/relationships/hyperlink" Target="https://alwaysreadyrocketry.com/product/blue-tube-av-bays/" TargetMode="External"/><Relationship Id="rId9" Type="http://schemas.openxmlformats.org/officeDocument/2006/relationships/hyperlink" Target="https://alwaysreadyrocketry.com/product/2-56-nylon-shear-pins/" TargetMode="External"/><Relationship Id="rId14" Type="http://schemas.openxmlformats.org/officeDocument/2006/relationships/hyperlink" Target="https://alwaysreadyrocketry.com/product/fire-retardant-blankets/" TargetMode="External"/><Relationship Id="rId22" Type="http://schemas.openxmlformats.org/officeDocument/2006/relationships/hyperlink" Target="https://www.apogeerockets.com/Electronics-Payloads/Altimeters/Entacore-AIM-3-Altimeter?cPath=52_192&amp;" TargetMode="External"/><Relationship Id="rId27" Type="http://schemas.openxmlformats.org/officeDocument/2006/relationships/hyperlink" Target="https://www.apogeerockets.com/Electronics-Payloads/Electronics-Accessories/900mAh-LiPo-Battery" TargetMode="External"/><Relationship Id="rId30" Type="http://schemas.openxmlformats.org/officeDocument/2006/relationships/hyperlink" Target="https://www.homedepot.com/p/Hillman-3-8-16-in-Forged-Steel-Machinery-Eye-Bolt-in-Shoulder-Pattern-1-Pack-320604-0/20380995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F8852-9208-4074-BCDD-FECE695CCCB3}">
  <dimension ref="A1:J84"/>
  <sheetViews>
    <sheetView workbookViewId="0">
      <selection activeCell="B59" sqref="B59"/>
    </sheetView>
  </sheetViews>
  <sheetFormatPr defaultColWidth="8.64453125" defaultRowHeight="14.35" x14ac:dyDescent="0.5"/>
  <cols>
    <col min="2" max="2" width="45.41015625" customWidth="1"/>
    <col min="3" max="3" width="18.1171875" style="9" customWidth="1"/>
    <col min="4" max="4" width="13.41015625" style="20" customWidth="1"/>
    <col min="5" max="5" width="36.64453125" style="20" customWidth="1"/>
    <col min="7" max="7" width="19.64453125" customWidth="1"/>
    <col min="8" max="8" width="11.3515625" customWidth="1"/>
    <col min="10" max="10" width="17.3515625" customWidth="1"/>
  </cols>
  <sheetData>
    <row r="1" spans="1:10" ht="12" customHeight="1" x14ac:dyDescent="0.5">
      <c r="A1" s="4"/>
      <c r="B1" s="4"/>
      <c r="C1" s="5"/>
    </row>
    <row r="2" spans="1:10" ht="25.2" customHeight="1" x14ac:dyDescent="0.85">
      <c r="A2" s="1"/>
      <c r="B2" s="80" t="s">
        <v>0</v>
      </c>
      <c r="C2" s="80"/>
      <c r="D2" s="80"/>
      <c r="E2" s="80"/>
    </row>
    <row r="3" spans="1:10" ht="15.7" x14ac:dyDescent="0.55000000000000004">
      <c r="B3" s="2" t="s">
        <v>1</v>
      </c>
      <c r="C3" s="6" t="s">
        <v>2</v>
      </c>
      <c r="D3" s="21" t="s">
        <v>3</v>
      </c>
      <c r="E3" s="21" t="s">
        <v>4</v>
      </c>
      <c r="G3" s="22" t="s">
        <v>5</v>
      </c>
      <c r="H3" s="23">
        <f>SUM(E14,E21,E39,E56,E70,E78,E84)</f>
        <v>7782.3899999999994</v>
      </c>
    </row>
    <row r="4" spans="1:10" ht="15.7" x14ac:dyDescent="0.55000000000000004">
      <c r="B4" s="78" t="s">
        <v>6</v>
      </c>
      <c r="C4" s="78"/>
      <c r="D4" s="78"/>
      <c r="E4" s="78"/>
      <c r="H4" s="12"/>
    </row>
    <row r="5" spans="1:10" x14ac:dyDescent="0.5">
      <c r="B5" s="10" t="s">
        <v>7</v>
      </c>
      <c r="C5" s="7">
        <v>1</v>
      </c>
      <c r="D5" s="24">
        <v>400</v>
      </c>
      <c r="E5" s="24">
        <f>D5*C5</f>
        <v>400</v>
      </c>
      <c r="G5" s="22" t="s">
        <v>8</v>
      </c>
      <c r="H5" s="44">
        <f>SUM(E14,E21,E39,E56,E70,E78)</f>
        <v>5793.19</v>
      </c>
    </row>
    <row r="6" spans="1:10" x14ac:dyDescent="0.5">
      <c r="B6" s="10" t="s">
        <v>9</v>
      </c>
      <c r="C6" s="7">
        <v>1</v>
      </c>
      <c r="D6" s="24">
        <v>121.15</v>
      </c>
      <c r="E6" s="24">
        <f t="shared" ref="E6:E13" si="0">D6*C6</f>
        <v>121.15</v>
      </c>
      <c r="G6" s="41"/>
      <c r="H6" s="20"/>
      <c r="J6" s="42"/>
    </row>
    <row r="7" spans="1:10" x14ac:dyDescent="0.5">
      <c r="B7" s="10" t="s">
        <v>10</v>
      </c>
      <c r="C7" s="7">
        <v>1</v>
      </c>
      <c r="D7" s="24">
        <v>165</v>
      </c>
      <c r="E7" s="24">
        <f t="shared" si="0"/>
        <v>165</v>
      </c>
      <c r="G7" s="79" t="s">
        <v>11</v>
      </c>
      <c r="H7" s="79"/>
      <c r="I7" s="79"/>
      <c r="J7" s="79"/>
    </row>
    <row r="8" spans="1:10" x14ac:dyDescent="0.5">
      <c r="B8" s="10" t="s">
        <v>12</v>
      </c>
      <c r="C8" s="7">
        <v>1</v>
      </c>
      <c r="D8" s="24">
        <v>74.989999999999995</v>
      </c>
      <c r="E8" s="24">
        <f t="shared" si="0"/>
        <v>74.989999999999995</v>
      </c>
      <c r="G8" s="41"/>
      <c r="H8" s="20"/>
      <c r="J8" s="41"/>
    </row>
    <row r="9" spans="1:10" x14ac:dyDescent="0.5">
      <c r="B9" s="10" t="s">
        <v>13</v>
      </c>
      <c r="C9" s="7">
        <v>2</v>
      </c>
      <c r="D9" s="24">
        <v>12.12</v>
      </c>
      <c r="E9" s="24">
        <f t="shared" si="0"/>
        <v>24.24</v>
      </c>
      <c r="G9" s="51" t="s">
        <v>14</v>
      </c>
      <c r="H9" s="24">
        <f>E56-E46</f>
        <v>605.88</v>
      </c>
      <c r="I9" s="43"/>
      <c r="J9" s="20"/>
    </row>
    <row r="10" spans="1:10" x14ac:dyDescent="0.5">
      <c r="B10" s="10" t="s">
        <v>15</v>
      </c>
      <c r="C10" s="7">
        <v>2</v>
      </c>
      <c r="D10" s="24">
        <v>9.99</v>
      </c>
      <c r="E10" s="24">
        <f t="shared" si="0"/>
        <v>19.98</v>
      </c>
      <c r="G10" s="51" t="s">
        <v>16</v>
      </c>
      <c r="H10" s="24">
        <f>E21</f>
        <v>1179.17</v>
      </c>
      <c r="I10" s="43"/>
      <c r="J10" s="20"/>
    </row>
    <row r="11" spans="1:10" x14ac:dyDescent="0.5">
      <c r="B11" s="11" t="s">
        <v>17</v>
      </c>
      <c r="C11" s="13">
        <v>1</v>
      </c>
      <c r="D11" s="24">
        <v>25.99</v>
      </c>
      <c r="E11" s="24">
        <f t="shared" si="0"/>
        <v>25.99</v>
      </c>
      <c r="G11" s="51" t="s">
        <v>18</v>
      </c>
      <c r="H11" s="24">
        <f>E14</f>
        <v>874.2</v>
      </c>
      <c r="J11" s="41"/>
    </row>
    <row r="12" spans="1:10" x14ac:dyDescent="0.5">
      <c r="B12" s="10" t="s">
        <v>19</v>
      </c>
      <c r="C12" s="7">
        <v>1</v>
      </c>
      <c r="D12" s="24">
        <v>24.99</v>
      </c>
      <c r="E12" s="24">
        <f t="shared" si="0"/>
        <v>24.99</v>
      </c>
      <c r="G12" s="51" t="s">
        <v>20</v>
      </c>
      <c r="H12" s="24">
        <f>E78</f>
        <v>370.47</v>
      </c>
      <c r="J12" s="41"/>
    </row>
    <row r="13" spans="1:10" x14ac:dyDescent="0.5">
      <c r="B13" s="10" t="s">
        <v>21</v>
      </c>
      <c r="C13" s="7">
        <v>1</v>
      </c>
      <c r="D13" s="24">
        <v>17.86</v>
      </c>
      <c r="E13" s="24">
        <f t="shared" si="0"/>
        <v>17.86</v>
      </c>
      <c r="G13" s="51" t="s">
        <v>22</v>
      </c>
      <c r="H13" s="24">
        <f>D80</f>
        <v>103.6</v>
      </c>
      <c r="J13" s="41"/>
    </row>
    <row r="14" spans="1:10" x14ac:dyDescent="0.5">
      <c r="B14" s="81" t="s">
        <v>23</v>
      </c>
      <c r="C14" s="82"/>
      <c r="D14" s="82"/>
      <c r="E14" s="25">
        <f>SUM(E5:E13)</f>
        <v>874.2</v>
      </c>
      <c r="G14" s="51" t="s">
        <v>24</v>
      </c>
      <c r="H14" s="24">
        <f>E46</f>
        <v>205.98</v>
      </c>
      <c r="J14" s="22" t="s">
        <v>25</v>
      </c>
    </row>
    <row r="15" spans="1:10" ht="15.7" x14ac:dyDescent="0.55000000000000004">
      <c r="B15" s="78" t="s">
        <v>26</v>
      </c>
      <c r="C15" s="78"/>
      <c r="D15" s="78"/>
      <c r="E15" s="78"/>
      <c r="G15" s="28" t="s">
        <v>27</v>
      </c>
      <c r="H15" s="48">
        <f>SUM(H9:H14)</f>
        <v>3339.3</v>
      </c>
      <c r="J15" s="46">
        <f>H15</f>
        <v>3339.3</v>
      </c>
    </row>
    <row r="16" spans="1:10" x14ac:dyDescent="0.5">
      <c r="B16" s="10" t="s">
        <v>28</v>
      </c>
      <c r="C16" s="7">
        <v>4</v>
      </c>
      <c r="D16" s="27">
        <v>141.52000000000001</v>
      </c>
      <c r="E16" s="24">
        <f t="shared" ref="E16:E20" si="1">D16*C16</f>
        <v>566.08000000000004</v>
      </c>
      <c r="G16" s="41"/>
      <c r="H16" s="20"/>
      <c r="J16" s="26"/>
    </row>
    <row r="17" spans="2:10" x14ac:dyDescent="0.5">
      <c r="B17" s="10" t="s">
        <v>29</v>
      </c>
      <c r="C17" s="7">
        <v>2</v>
      </c>
      <c r="D17" s="27">
        <v>270</v>
      </c>
      <c r="E17" s="24">
        <f t="shared" si="1"/>
        <v>540</v>
      </c>
      <c r="G17" s="51" t="s">
        <v>30</v>
      </c>
      <c r="H17" s="40">
        <f>E39-E33</f>
        <v>1476.8499999999997</v>
      </c>
      <c r="J17" s="20"/>
    </row>
    <row r="18" spans="2:10" x14ac:dyDescent="0.5">
      <c r="B18" s="10" t="s">
        <v>31</v>
      </c>
      <c r="C18" s="7">
        <v>1</v>
      </c>
      <c r="D18" s="27">
        <v>39.99</v>
      </c>
      <c r="E18" s="24">
        <f t="shared" si="1"/>
        <v>39.99</v>
      </c>
      <c r="G18" s="51" t="s">
        <v>24</v>
      </c>
      <c r="H18" s="40">
        <f>D33</f>
        <v>289.99</v>
      </c>
      <c r="J18" s="26"/>
    </row>
    <row r="19" spans="2:10" x14ac:dyDescent="0.5">
      <c r="B19" s="10" t="s">
        <v>32</v>
      </c>
      <c r="C19" s="7">
        <v>2</v>
      </c>
      <c r="D19" s="27">
        <v>4.95</v>
      </c>
      <c r="E19" s="24">
        <f t="shared" si="1"/>
        <v>9.9</v>
      </c>
      <c r="G19" s="51" t="s">
        <v>22</v>
      </c>
      <c r="H19" s="40">
        <f>D80</f>
        <v>103.6</v>
      </c>
      <c r="J19" s="22" t="s">
        <v>33</v>
      </c>
    </row>
    <row r="20" spans="2:10" x14ac:dyDescent="0.5">
      <c r="B20" s="10" t="s">
        <v>34</v>
      </c>
      <c r="C20" s="7">
        <v>2</v>
      </c>
      <c r="D20" s="27">
        <v>11.6</v>
      </c>
      <c r="E20" s="24">
        <f t="shared" si="1"/>
        <v>23.2</v>
      </c>
      <c r="G20" s="28" t="s">
        <v>35</v>
      </c>
      <c r="H20" s="47">
        <f>SUM(H17:H19)</f>
        <v>1870.4399999999996</v>
      </c>
      <c r="J20" s="46">
        <f>J15+H20</f>
        <v>5209.74</v>
      </c>
    </row>
    <row r="21" spans="2:10" x14ac:dyDescent="0.5">
      <c r="B21" s="81" t="s">
        <v>36</v>
      </c>
      <c r="C21" s="81"/>
      <c r="D21" s="81"/>
      <c r="E21" s="25">
        <f>SUM(E16:E20)</f>
        <v>1179.17</v>
      </c>
      <c r="G21" s="38"/>
      <c r="H21" s="39"/>
      <c r="J21" s="20"/>
    </row>
    <row r="22" spans="2:10" ht="15.7" x14ac:dyDescent="0.55000000000000004">
      <c r="B22" s="78" t="s">
        <v>37</v>
      </c>
      <c r="C22" s="78"/>
      <c r="D22" s="78"/>
      <c r="E22" s="78"/>
      <c r="G22" s="51" t="s">
        <v>38</v>
      </c>
      <c r="H22" s="40">
        <f>E70</f>
        <v>210.67000000000002</v>
      </c>
      <c r="J22" s="20"/>
    </row>
    <row r="23" spans="2:10" x14ac:dyDescent="0.5">
      <c r="B23" s="10" t="s">
        <v>39</v>
      </c>
      <c r="C23" s="7">
        <v>1</v>
      </c>
      <c r="D23" s="27">
        <v>75.33</v>
      </c>
      <c r="E23" s="24">
        <f>D23*C23</f>
        <v>75.33</v>
      </c>
      <c r="G23" s="51" t="s">
        <v>24</v>
      </c>
      <c r="H23" s="40">
        <f>D33</f>
        <v>289.99</v>
      </c>
      <c r="J23" s="12"/>
    </row>
    <row r="24" spans="2:10" x14ac:dyDescent="0.5">
      <c r="B24" s="10" t="s">
        <v>40</v>
      </c>
      <c r="C24" s="7">
        <v>1</v>
      </c>
      <c r="D24" s="27">
        <v>265.70999999999998</v>
      </c>
      <c r="E24" s="24">
        <f t="shared" ref="E24" si="2">D24*C24</f>
        <v>265.70999999999998</v>
      </c>
      <c r="G24" s="51" t="s">
        <v>22</v>
      </c>
      <c r="H24" s="40">
        <f>D80</f>
        <v>103.6</v>
      </c>
      <c r="J24" s="22" t="s">
        <v>41</v>
      </c>
    </row>
    <row r="25" spans="2:10" x14ac:dyDescent="0.5">
      <c r="B25" s="10" t="s">
        <v>42</v>
      </c>
      <c r="C25" s="7">
        <v>2</v>
      </c>
      <c r="D25" s="24">
        <v>77.42</v>
      </c>
      <c r="E25" s="24">
        <f>C25*D25</f>
        <v>154.84</v>
      </c>
      <c r="G25" s="45" t="s">
        <v>35</v>
      </c>
      <c r="H25" s="49">
        <f>SUM(H22:H24)</f>
        <v>604.26</v>
      </c>
      <c r="J25" s="46">
        <f>J20+H25</f>
        <v>5814</v>
      </c>
    </row>
    <row r="26" spans="2:10" x14ac:dyDescent="0.5">
      <c r="B26" s="10" t="s">
        <v>43</v>
      </c>
      <c r="C26" s="7">
        <v>3</v>
      </c>
      <c r="D26" s="24">
        <v>9.5</v>
      </c>
      <c r="E26" s="24">
        <f t="shared" ref="E26:E33" si="3">C26*D26</f>
        <v>28.5</v>
      </c>
      <c r="G26" s="38"/>
      <c r="H26" s="39"/>
      <c r="J26" s="20"/>
    </row>
    <row r="27" spans="2:10" x14ac:dyDescent="0.5">
      <c r="B27" s="10" t="s">
        <v>44</v>
      </c>
      <c r="C27" s="7">
        <v>6</v>
      </c>
      <c r="D27" s="24">
        <v>8.9499999999999993</v>
      </c>
      <c r="E27" s="24">
        <f t="shared" si="3"/>
        <v>53.699999999999996</v>
      </c>
      <c r="G27" s="51" t="s">
        <v>45</v>
      </c>
      <c r="H27" s="40">
        <f>D33</f>
        <v>289.99</v>
      </c>
    </row>
    <row r="28" spans="2:10" x14ac:dyDescent="0.5">
      <c r="B28" s="10" t="s">
        <v>46</v>
      </c>
      <c r="C28" s="7">
        <v>1</v>
      </c>
      <c r="D28" s="24">
        <v>72</v>
      </c>
      <c r="E28" s="24">
        <f t="shared" si="3"/>
        <v>72</v>
      </c>
      <c r="G28" s="52" t="s">
        <v>22</v>
      </c>
      <c r="H28" s="53">
        <f>E84-E80</f>
        <v>1678.3999999999999</v>
      </c>
      <c r="I28" s="50"/>
      <c r="J28" s="56" t="s">
        <v>47</v>
      </c>
    </row>
    <row r="29" spans="2:10" x14ac:dyDescent="0.5">
      <c r="B29" s="10" t="s">
        <v>48</v>
      </c>
      <c r="C29" s="7">
        <v>1</v>
      </c>
      <c r="D29" s="24">
        <v>3</v>
      </c>
      <c r="E29" s="24">
        <f t="shared" si="3"/>
        <v>3</v>
      </c>
      <c r="G29" s="54" t="s">
        <v>35</v>
      </c>
      <c r="H29" s="55">
        <f>SUM(H27:H28)</f>
        <v>1968.3899999999999</v>
      </c>
      <c r="I29" s="50"/>
      <c r="J29" s="57">
        <f>J25+H29</f>
        <v>7782.3899999999994</v>
      </c>
    </row>
    <row r="30" spans="2:10" x14ac:dyDescent="0.5">
      <c r="B30" s="10" t="s">
        <v>49</v>
      </c>
      <c r="C30" s="7">
        <v>2</v>
      </c>
      <c r="D30" s="24">
        <v>4</v>
      </c>
      <c r="E30" s="24">
        <f t="shared" si="3"/>
        <v>8</v>
      </c>
    </row>
    <row r="31" spans="2:10" x14ac:dyDescent="0.5">
      <c r="B31" s="10" t="s">
        <v>50</v>
      </c>
      <c r="C31" s="7">
        <v>1</v>
      </c>
      <c r="D31" s="24">
        <v>75.83</v>
      </c>
      <c r="E31" s="24">
        <f t="shared" si="3"/>
        <v>75.83</v>
      </c>
      <c r="G31" s="41"/>
      <c r="H31" s="39"/>
    </row>
    <row r="32" spans="2:10" x14ac:dyDescent="0.5">
      <c r="B32" s="10" t="s">
        <v>51</v>
      </c>
      <c r="C32" s="7">
        <v>1</v>
      </c>
      <c r="D32" s="24">
        <v>629.99</v>
      </c>
      <c r="E32" s="24">
        <f t="shared" si="3"/>
        <v>629.99</v>
      </c>
    </row>
    <row r="33" spans="2:7" x14ac:dyDescent="0.5">
      <c r="B33" s="10" t="s">
        <v>52</v>
      </c>
      <c r="C33" s="7">
        <v>3</v>
      </c>
      <c r="D33" s="24">
        <v>289.99</v>
      </c>
      <c r="E33" s="24">
        <f t="shared" si="3"/>
        <v>869.97</v>
      </c>
    </row>
    <row r="34" spans="2:7" x14ac:dyDescent="0.5">
      <c r="B34" s="29" t="s">
        <v>53</v>
      </c>
      <c r="C34" s="30" t="s">
        <v>54</v>
      </c>
      <c r="D34" s="31" t="s">
        <v>55</v>
      </c>
      <c r="E34" s="31" t="s">
        <v>55</v>
      </c>
    </row>
    <row r="35" spans="2:7" x14ac:dyDescent="0.5">
      <c r="B35" s="11" t="s">
        <v>56</v>
      </c>
      <c r="C35" s="7">
        <v>3</v>
      </c>
      <c r="D35" s="32" t="s">
        <v>55</v>
      </c>
      <c r="E35" s="32" t="s">
        <v>55</v>
      </c>
    </row>
    <row r="36" spans="2:7" x14ac:dyDescent="0.5">
      <c r="B36" s="11" t="s">
        <v>57</v>
      </c>
      <c r="C36" s="7">
        <v>1</v>
      </c>
      <c r="D36" s="32" t="s">
        <v>55</v>
      </c>
      <c r="E36" s="32" t="s">
        <v>55</v>
      </c>
    </row>
    <row r="37" spans="2:7" x14ac:dyDescent="0.5">
      <c r="B37" s="10" t="s">
        <v>58</v>
      </c>
      <c r="C37" s="7">
        <v>1</v>
      </c>
      <c r="D37" s="32" t="s">
        <v>55</v>
      </c>
      <c r="E37" s="32" t="s">
        <v>55</v>
      </c>
    </row>
    <row r="38" spans="2:7" x14ac:dyDescent="0.5">
      <c r="B38" s="33" t="s">
        <v>59</v>
      </c>
      <c r="C38" s="7">
        <f>SUM(C35:C37)</f>
        <v>5</v>
      </c>
      <c r="D38" s="24">
        <v>21.99</v>
      </c>
      <c r="E38" s="24">
        <f>C38*D38</f>
        <v>109.94999999999999</v>
      </c>
    </row>
    <row r="39" spans="2:7" x14ac:dyDescent="0.5">
      <c r="B39" s="81" t="s">
        <v>36</v>
      </c>
      <c r="C39" s="81"/>
      <c r="D39" s="81"/>
      <c r="E39" s="25">
        <f>SUM(E23:E33)+E38</f>
        <v>2346.8199999999997</v>
      </c>
    </row>
    <row r="40" spans="2:7" ht="15.7" x14ac:dyDescent="0.55000000000000004">
      <c r="B40" s="78" t="s">
        <v>60</v>
      </c>
      <c r="C40" s="78"/>
      <c r="D40" s="78"/>
      <c r="E40" s="78"/>
    </row>
    <row r="41" spans="2:7" x14ac:dyDescent="0.5">
      <c r="B41" s="10" t="s">
        <v>61</v>
      </c>
      <c r="C41" s="7">
        <v>1</v>
      </c>
      <c r="D41" s="24">
        <v>31</v>
      </c>
      <c r="E41" s="24">
        <f>C41*D41</f>
        <v>31</v>
      </c>
    </row>
    <row r="42" spans="2:7" x14ac:dyDescent="0.5">
      <c r="B42" s="10" t="s">
        <v>62</v>
      </c>
      <c r="C42" s="7">
        <v>3</v>
      </c>
      <c r="D42" s="24">
        <v>3.49</v>
      </c>
      <c r="E42" s="24">
        <f t="shared" ref="E42:E50" si="4">C42*D42</f>
        <v>10.47</v>
      </c>
    </row>
    <row r="43" spans="2:7" x14ac:dyDescent="0.5">
      <c r="B43" s="10" t="s">
        <v>63</v>
      </c>
      <c r="C43" s="9">
        <v>4</v>
      </c>
      <c r="D43" s="24">
        <v>3.69</v>
      </c>
      <c r="E43" s="24">
        <f t="shared" si="4"/>
        <v>14.76</v>
      </c>
    </row>
    <row r="44" spans="2:7" x14ac:dyDescent="0.5">
      <c r="B44" s="10" t="s">
        <v>64</v>
      </c>
      <c r="C44" s="7">
        <v>1</v>
      </c>
      <c r="D44" s="24">
        <v>40</v>
      </c>
      <c r="E44" s="24">
        <f t="shared" si="4"/>
        <v>40</v>
      </c>
    </row>
    <row r="45" spans="2:7" x14ac:dyDescent="0.5">
      <c r="B45" s="10" t="s">
        <v>65</v>
      </c>
      <c r="C45" s="7">
        <v>1</v>
      </c>
      <c r="D45" s="24">
        <v>179.99</v>
      </c>
      <c r="E45" s="24">
        <f t="shared" si="4"/>
        <v>179.99</v>
      </c>
    </row>
    <row r="46" spans="2:7" x14ac:dyDescent="0.5">
      <c r="B46" s="10" t="s">
        <v>66</v>
      </c>
      <c r="C46" s="7">
        <v>2</v>
      </c>
      <c r="D46" s="24">
        <v>102.99</v>
      </c>
      <c r="E46" s="24">
        <f t="shared" si="4"/>
        <v>205.98</v>
      </c>
    </row>
    <row r="47" spans="2:7" x14ac:dyDescent="0.5">
      <c r="B47" s="10" t="s">
        <v>67</v>
      </c>
      <c r="C47" s="7">
        <v>1</v>
      </c>
      <c r="D47" s="24">
        <v>25.29</v>
      </c>
      <c r="E47" s="24">
        <f t="shared" si="4"/>
        <v>25.29</v>
      </c>
    </row>
    <row r="48" spans="2:7" x14ac:dyDescent="0.5">
      <c r="B48" s="10" t="s">
        <v>68</v>
      </c>
      <c r="C48" s="7">
        <v>1</v>
      </c>
      <c r="D48" s="24">
        <v>25</v>
      </c>
      <c r="E48" s="24">
        <f t="shared" si="4"/>
        <v>25</v>
      </c>
      <c r="G48" s="26"/>
    </row>
    <row r="49" spans="2:5" x14ac:dyDescent="0.5">
      <c r="B49" s="10" t="s">
        <v>69</v>
      </c>
      <c r="C49" s="7">
        <v>1</v>
      </c>
      <c r="D49" s="24">
        <v>63.41</v>
      </c>
      <c r="E49" s="24">
        <f t="shared" si="4"/>
        <v>63.41</v>
      </c>
    </row>
    <row r="50" spans="2:5" x14ac:dyDescent="0.5">
      <c r="B50" s="10" t="s">
        <v>70</v>
      </c>
      <c r="C50" s="7">
        <v>1</v>
      </c>
      <c r="D50" s="24">
        <v>149.99</v>
      </c>
      <c r="E50" s="24">
        <f t="shared" si="4"/>
        <v>149.99</v>
      </c>
    </row>
    <row r="51" spans="2:5" x14ac:dyDescent="0.5">
      <c r="B51" s="29" t="s">
        <v>53</v>
      </c>
      <c r="C51" s="30" t="s">
        <v>54</v>
      </c>
      <c r="D51" s="31" t="s">
        <v>55</v>
      </c>
      <c r="E51" s="31" t="s">
        <v>55</v>
      </c>
    </row>
    <row r="52" spans="2:5" x14ac:dyDescent="0.5">
      <c r="B52" s="11" t="s">
        <v>56</v>
      </c>
      <c r="C52" s="7">
        <v>1.5</v>
      </c>
      <c r="D52" s="32" t="s">
        <v>55</v>
      </c>
      <c r="E52" s="32" t="s">
        <v>55</v>
      </c>
    </row>
    <row r="53" spans="2:5" x14ac:dyDescent="0.5">
      <c r="B53" s="11" t="s">
        <v>57</v>
      </c>
      <c r="C53" s="7">
        <v>0.5</v>
      </c>
      <c r="D53" s="32" t="s">
        <v>55</v>
      </c>
      <c r="E53" s="32" t="s">
        <v>55</v>
      </c>
    </row>
    <row r="54" spans="2:5" x14ac:dyDescent="0.5">
      <c r="B54" s="10" t="s">
        <v>58</v>
      </c>
      <c r="C54" s="7">
        <v>1</v>
      </c>
      <c r="D54" s="32" t="s">
        <v>55</v>
      </c>
      <c r="E54" s="32" t="s">
        <v>55</v>
      </c>
    </row>
    <row r="55" spans="2:5" x14ac:dyDescent="0.5">
      <c r="B55" s="33" t="s">
        <v>59</v>
      </c>
      <c r="C55" s="7">
        <f>SUM(C52:C54)</f>
        <v>3</v>
      </c>
      <c r="D55" s="24">
        <v>21.99</v>
      </c>
      <c r="E55" s="24">
        <f>C55*D55</f>
        <v>65.97</v>
      </c>
    </row>
    <row r="56" spans="2:5" x14ac:dyDescent="0.5">
      <c r="B56" s="86" t="s">
        <v>36</v>
      </c>
      <c r="C56" s="87"/>
      <c r="D56" s="88"/>
      <c r="E56" s="25">
        <f>SUM(E41:E50)+E55</f>
        <v>811.86</v>
      </c>
    </row>
    <row r="57" spans="2:5" ht="15.7" x14ac:dyDescent="0.55000000000000004">
      <c r="B57" s="83" t="s">
        <v>38</v>
      </c>
      <c r="C57" s="84"/>
      <c r="D57" s="84"/>
      <c r="E57" s="85"/>
    </row>
    <row r="58" spans="2:5" x14ac:dyDescent="0.5">
      <c r="B58" s="34" t="s">
        <v>21</v>
      </c>
      <c r="C58" s="35">
        <v>2</v>
      </c>
      <c r="D58" s="24">
        <v>17.86</v>
      </c>
      <c r="E58" s="36">
        <f>C58*D58</f>
        <v>35.72</v>
      </c>
    </row>
    <row r="59" spans="2:5" x14ac:dyDescent="0.5">
      <c r="B59" s="34" t="s">
        <v>17</v>
      </c>
      <c r="C59" s="35">
        <v>1</v>
      </c>
      <c r="D59" s="24">
        <v>25.99</v>
      </c>
      <c r="E59" s="36">
        <f t="shared" ref="E59:E64" si="5">C59*D59</f>
        <v>25.99</v>
      </c>
    </row>
    <row r="60" spans="2:5" x14ac:dyDescent="0.5">
      <c r="B60" s="34" t="s">
        <v>71</v>
      </c>
      <c r="C60" s="35">
        <v>1</v>
      </c>
      <c r="D60" s="36">
        <v>48.4</v>
      </c>
      <c r="E60" s="36">
        <f t="shared" si="5"/>
        <v>48.4</v>
      </c>
    </row>
    <row r="61" spans="2:5" x14ac:dyDescent="0.5">
      <c r="B61" s="34" t="s">
        <v>13</v>
      </c>
      <c r="C61" s="35">
        <v>1</v>
      </c>
      <c r="D61" s="24">
        <v>12.12</v>
      </c>
      <c r="E61" s="36">
        <f t="shared" si="5"/>
        <v>12.12</v>
      </c>
    </row>
    <row r="62" spans="2:5" x14ac:dyDescent="0.5">
      <c r="B62" s="11" t="s">
        <v>72</v>
      </c>
      <c r="C62" s="13">
        <v>1</v>
      </c>
      <c r="D62" s="36">
        <v>7.49</v>
      </c>
      <c r="E62" s="36">
        <f t="shared" si="5"/>
        <v>7.49</v>
      </c>
    </row>
    <row r="63" spans="2:5" x14ac:dyDescent="0.5">
      <c r="B63" s="11" t="s">
        <v>73</v>
      </c>
      <c r="C63" s="7">
        <v>1</v>
      </c>
      <c r="D63" s="36">
        <v>7.49</v>
      </c>
      <c r="E63" s="36">
        <f t="shared" si="5"/>
        <v>7.49</v>
      </c>
    </row>
    <row r="64" spans="2:5" x14ac:dyDescent="0.5">
      <c r="B64" s="11" t="s">
        <v>74</v>
      </c>
      <c r="C64" s="7">
        <v>1</v>
      </c>
      <c r="D64" s="36">
        <v>7.49</v>
      </c>
      <c r="E64" s="36">
        <f t="shared" si="5"/>
        <v>7.49</v>
      </c>
    </row>
    <row r="65" spans="2:5" x14ac:dyDescent="0.5">
      <c r="B65" s="29" t="s">
        <v>53</v>
      </c>
      <c r="C65" s="30" t="s">
        <v>54</v>
      </c>
      <c r="D65" s="31" t="s">
        <v>55</v>
      </c>
      <c r="E65" s="31" t="s">
        <v>55</v>
      </c>
    </row>
    <row r="66" spans="2:5" x14ac:dyDescent="0.5">
      <c r="B66" s="11" t="s">
        <v>75</v>
      </c>
      <c r="C66" s="7">
        <v>1</v>
      </c>
      <c r="D66" s="32" t="s">
        <v>55</v>
      </c>
      <c r="E66" s="32" t="s">
        <v>55</v>
      </c>
    </row>
    <row r="67" spans="2:5" x14ac:dyDescent="0.5">
      <c r="B67" s="11" t="s">
        <v>76</v>
      </c>
      <c r="C67" s="7">
        <v>1</v>
      </c>
      <c r="D67" s="32" t="s">
        <v>55</v>
      </c>
      <c r="E67" s="32" t="s">
        <v>55</v>
      </c>
    </row>
    <row r="68" spans="2:5" x14ac:dyDescent="0.5">
      <c r="B68" s="11" t="s">
        <v>77</v>
      </c>
      <c r="C68" s="7">
        <v>1</v>
      </c>
      <c r="D68" s="32" t="s">
        <v>55</v>
      </c>
      <c r="E68" s="32" t="s">
        <v>55</v>
      </c>
    </row>
    <row r="69" spans="2:5" x14ac:dyDescent="0.5">
      <c r="B69" s="33" t="s">
        <v>59</v>
      </c>
      <c r="C69" s="7">
        <f>SUM(C66:C68)</f>
        <v>3</v>
      </c>
      <c r="D69" s="24">
        <v>21.99</v>
      </c>
      <c r="E69" s="24">
        <f>C69*D69</f>
        <v>65.97</v>
      </c>
    </row>
    <row r="70" spans="2:5" x14ac:dyDescent="0.5">
      <c r="B70" s="86" t="s">
        <v>36</v>
      </c>
      <c r="C70" s="87"/>
      <c r="D70" s="88"/>
      <c r="E70" s="25">
        <f>SUM(E58:E64)+E69</f>
        <v>210.67000000000002</v>
      </c>
    </row>
    <row r="71" spans="2:5" ht="15.7" x14ac:dyDescent="0.55000000000000004">
      <c r="B71" s="83" t="s">
        <v>78</v>
      </c>
      <c r="C71" s="84"/>
      <c r="D71" s="84"/>
      <c r="E71" s="85"/>
    </row>
    <row r="72" spans="2:5" x14ac:dyDescent="0.5">
      <c r="B72" s="10" t="s">
        <v>79</v>
      </c>
      <c r="C72" s="7">
        <v>8</v>
      </c>
      <c r="D72" s="24">
        <v>4.47</v>
      </c>
      <c r="E72" s="24">
        <f>D72*C72</f>
        <v>35.76</v>
      </c>
    </row>
    <row r="73" spans="2:5" x14ac:dyDescent="0.5">
      <c r="B73" s="10" t="s">
        <v>80</v>
      </c>
      <c r="C73" s="7">
        <v>2</v>
      </c>
      <c r="D73" s="24">
        <v>5.38</v>
      </c>
      <c r="E73" s="24">
        <f t="shared" ref="E73:E77" si="6">D73*C73</f>
        <v>10.76</v>
      </c>
    </row>
    <row r="74" spans="2:5" x14ac:dyDescent="0.5">
      <c r="B74" s="10" t="s">
        <v>81</v>
      </c>
      <c r="C74" s="7">
        <v>30</v>
      </c>
      <c r="D74" s="27">
        <v>1.3</v>
      </c>
      <c r="E74" s="24">
        <f t="shared" si="6"/>
        <v>39</v>
      </c>
    </row>
    <row r="75" spans="2:5" x14ac:dyDescent="0.5">
      <c r="B75" s="3" t="s">
        <v>82</v>
      </c>
      <c r="C75" s="8">
        <v>1</v>
      </c>
      <c r="D75" s="37">
        <v>27</v>
      </c>
      <c r="E75" s="24">
        <f t="shared" si="6"/>
        <v>27</v>
      </c>
    </row>
    <row r="76" spans="2:5" x14ac:dyDescent="0.5">
      <c r="B76" s="10" t="s">
        <v>83</v>
      </c>
      <c r="C76" s="7">
        <v>1</v>
      </c>
      <c r="D76" s="24">
        <v>7.95</v>
      </c>
      <c r="E76" s="24">
        <f t="shared" si="6"/>
        <v>7.95</v>
      </c>
    </row>
    <row r="77" spans="2:5" x14ac:dyDescent="0.5">
      <c r="B77" s="10" t="s">
        <v>84</v>
      </c>
      <c r="C77" s="7">
        <v>1</v>
      </c>
      <c r="D77" s="24">
        <v>250</v>
      </c>
      <c r="E77" s="24">
        <f t="shared" si="6"/>
        <v>250</v>
      </c>
    </row>
    <row r="78" spans="2:5" x14ac:dyDescent="0.5">
      <c r="B78" s="81" t="s">
        <v>36</v>
      </c>
      <c r="C78" s="81"/>
      <c r="D78" s="81"/>
      <c r="E78" s="25">
        <f>SUM(E72:E77)</f>
        <v>370.47</v>
      </c>
    </row>
    <row r="79" spans="2:5" ht="15.7" x14ac:dyDescent="0.55000000000000004">
      <c r="B79" s="78" t="s">
        <v>85</v>
      </c>
      <c r="C79" s="78"/>
      <c r="D79" s="78"/>
      <c r="E79" s="78"/>
    </row>
    <row r="80" spans="2:5" x14ac:dyDescent="0.5">
      <c r="B80" s="10" t="s">
        <v>86</v>
      </c>
      <c r="C80" s="7">
        <v>3</v>
      </c>
      <c r="D80" s="24">
        <v>103.6</v>
      </c>
      <c r="E80" s="24">
        <f>C80*D80</f>
        <v>310.79999999999995</v>
      </c>
    </row>
    <row r="81" spans="2:5" x14ac:dyDescent="0.5">
      <c r="B81" s="10" t="s">
        <v>87</v>
      </c>
      <c r="C81" s="7">
        <v>1</v>
      </c>
      <c r="D81" s="24">
        <v>118.4</v>
      </c>
      <c r="E81" s="24">
        <f t="shared" ref="E81:E83" si="7">C81*D81</f>
        <v>118.4</v>
      </c>
    </row>
    <row r="82" spans="2:5" x14ac:dyDescent="0.5">
      <c r="B82" s="10" t="s">
        <v>88</v>
      </c>
      <c r="C82" s="7">
        <v>2</v>
      </c>
      <c r="D82" s="24">
        <v>360</v>
      </c>
      <c r="E82" s="24">
        <f t="shared" si="7"/>
        <v>720</v>
      </c>
    </row>
    <row r="83" spans="2:5" x14ac:dyDescent="0.5">
      <c r="B83" s="10" t="s">
        <v>89</v>
      </c>
      <c r="C83" s="7">
        <v>6</v>
      </c>
      <c r="D83" s="24">
        <v>140</v>
      </c>
      <c r="E83" s="24">
        <f t="shared" si="7"/>
        <v>840</v>
      </c>
    </row>
    <row r="84" spans="2:5" x14ac:dyDescent="0.5">
      <c r="B84" s="81" t="s">
        <v>36</v>
      </c>
      <c r="C84" s="81"/>
      <c r="D84" s="81"/>
      <c r="E84" s="25">
        <f>SUM(E80:E83)</f>
        <v>1989.1999999999998</v>
      </c>
    </row>
  </sheetData>
  <mergeCells count="16">
    <mergeCell ref="B71:E71"/>
    <mergeCell ref="B78:D78"/>
    <mergeCell ref="B79:E79"/>
    <mergeCell ref="B84:D84"/>
    <mergeCell ref="B39:D39"/>
    <mergeCell ref="B40:E40"/>
    <mergeCell ref="B56:D56"/>
    <mergeCell ref="B57:E57"/>
    <mergeCell ref="B70:D70"/>
    <mergeCell ref="B22:E22"/>
    <mergeCell ref="G7:J7"/>
    <mergeCell ref="B2:E2"/>
    <mergeCell ref="B4:E4"/>
    <mergeCell ref="B14:D14"/>
    <mergeCell ref="B15:E15"/>
    <mergeCell ref="B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28B40-7DCE-4735-8F68-360C8DDB8556}">
  <dimension ref="B1:G67"/>
  <sheetViews>
    <sheetView tabSelected="1" topLeftCell="A35" workbookViewId="0">
      <selection activeCell="E49" sqref="E49"/>
    </sheetView>
  </sheetViews>
  <sheetFormatPr defaultRowHeight="14.35" x14ac:dyDescent="0.5"/>
  <cols>
    <col min="3" max="3" width="43.87890625" customWidth="1"/>
    <col min="5" max="5" width="46.3515625" customWidth="1"/>
  </cols>
  <sheetData>
    <row r="1" spans="2:7" ht="25.7" x14ac:dyDescent="0.85">
      <c r="B1" s="89" t="s">
        <v>90</v>
      </c>
      <c r="C1" s="89"/>
      <c r="D1" s="89"/>
      <c r="E1" s="89"/>
      <c r="F1" s="89"/>
    </row>
    <row r="2" spans="2:7" ht="15.7" x14ac:dyDescent="0.55000000000000004">
      <c r="B2" s="2" t="s">
        <v>91</v>
      </c>
      <c r="C2" s="2" t="s">
        <v>1</v>
      </c>
      <c r="D2" s="6" t="s">
        <v>2</v>
      </c>
      <c r="E2" s="6" t="s">
        <v>92</v>
      </c>
      <c r="F2" s="6" t="s">
        <v>93</v>
      </c>
      <c r="G2" s="60"/>
    </row>
    <row r="3" spans="2:7" ht="25.7" x14ac:dyDescent="0.85">
      <c r="B3" s="90" t="s">
        <v>60</v>
      </c>
      <c r="C3" s="91"/>
      <c r="D3" s="91"/>
      <c r="E3" s="91"/>
      <c r="F3" s="92"/>
      <c r="G3" s="61"/>
    </row>
    <row r="4" spans="2:7" x14ac:dyDescent="0.5">
      <c r="B4" s="62">
        <v>1</v>
      </c>
      <c r="C4" s="11" t="s">
        <v>17</v>
      </c>
      <c r="D4" s="13">
        <v>2</v>
      </c>
      <c r="E4" s="14" t="s">
        <v>94</v>
      </c>
      <c r="F4" s="19" t="s">
        <v>95</v>
      </c>
    </row>
    <row r="5" spans="2:7" x14ac:dyDescent="0.5">
      <c r="B5" s="62">
        <v>1</v>
      </c>
      <c r="C5" s="10" t="s">
        <v>19</v>
      </c>
      <c r="D5" s="7">
        <v>1</v>
      </c>
      <c r="E5" s="14" t="s">
        <v>96</v>
      </c>
      <c r="F5" s="19" t="s">
        <v>95</v>
      </c>
    </row>
    <row r="6" spans="2:7" x14ac:dyDescent="0.5">
      <c r="B6" s="62">
        <v>1</v>
      </c>
      <c r="C6" s="11" t="s">
        <v>72</v>
      </c>
      <c r="D6" s="13">
        <v>1</v>
      </c>
      <c r="E6" s="14" t="s">
        <v>97</v>
      </c>
      <c r="F6" s="19" t="s">
        <v>95</v>
      </c>
    </row>
    <row r="7" spans="2:7" x14ac:dyDescent="0.5">
      <c r="B7" s="62">
        <v>1</v>
      </c>
      <c r="C7" s="11" t="s">
        <v>73</v>
      </c>
      <c r="D7" s="7">
        <v>1</v>
      </c>
      <c r="E7" s="14" t="s">
        <v>97</v>
      </c>
      <c r="F7" s="19" t="s">
        <v>95</v>
      </c>
    </row>
    <row r="8" spans="2:7" x14ac:dyDescent="0.5">
      <c r="B8" s="62">
        <v>1</v>
      </c>
      <c r="C8" s="11" t="s">
        <v>74</v>
      </c>
      <c r="D8" s="7">
        <v>1</v>
      </c>
      <c r="E8" s="14" t="s">
        <v>97</v>
      </c>
      <c r="F8" s="19" t="s">
        <v>95</v>
      </c>
    </row>
    <row r="9" spans="2:7" x14ac:dyDescent="0.5">
      <c r="B9" s="62">
        <v>1</v>
      </c>
      <c r="C9" s="10" t="s">
        <v>98</v>
      </c>
      <c r="D9" s="7">
        <v>11</v>
      </c>
      <c r="E9" s="14" t="s">
        <v>99</v>
      </c>
      <c r="F9" s="19" t="s">
        <v>95</v>
      </c>
    </row>
    <row r="10" spans="2:7" x14ac:dyDescent="0.5">
      <c r="B10" s="62">
        <v>1</v>
      </c>
      <c r="C10" s="59" t="s">
        <v>100</v>
      </c>
      <c r="D10" s="58">
        <v>2</v>
      </c>
      <c r="E10" s="63" t="s">
        <v>101</v>
      </c>
      <c r="F10" s="19" t="s">
        <v>95</v>
      </c>
    </row>
    <row r="11" spans="2:7" x14ac:dyDescent="0.5">
      <c r="B11" s="62">
        <v>1</v>
      </c>
      <c r="C11" s="10" t="s">
        <v>15</v>
      </c>
      <c r="D11" s="7">
        <v>2</v>
      </c>
      <c r="E11" s="14" t="s">
        <v>102</v>
      </c>
      <c r="F11" s="19" t="s">
        <v>95</v>
      </c>
    </row>
    <row r="12" spans="2:7" x14ac:dyDescent="0.5">
      <c r="B12" s="62">
        <v>1</v>
      </c>
      <c r="C12" s="59" t="s">
        <v>103</v>
      </c>
      <c r="D12" s="58">
        <v>1</v>
      </c>
      <c r="E12" s="63" t="s">
        <v>104</v>
      </c>
      <c r="F12" s="18" t="s">
        <v>105</v>
      </c>
      <c r="G12" t="s">
        <v>106</v>
      </c>
    </row>
    <row r="13" spans="2:7" x14ac:dyDescent="0.5">
      <c r="B13" s="62">
        <v>1</v>
      </c>
      <c r="C13" s="10" t="s">
        <v>107</v>
      </c>
      <c r="D13" s="13">
        <v>45</v>
      </c>
      <c r="E13" s="63" t="s">
        <v>108</v>
      </c>
      <c r="F13" s="18" t="s">
        <v>105</v>
      </c>
    </row>
    <row r="14" spans="2:7" x14ac:dyDescent="0.5">
      <c r="B14" s="62">
        <v>1</v>
      </c>
      <c r="C14" s="10" t="s">
        <v>109</v>
      </c>
      <c r="D14" s="7">
        <v>4</v>
      </c>
      <c r="E14" s="14" t="s">
        <v>110</v>
      </c>
      <c r="F14" s="18" t="s">
        <v>105</v>
      </c>
    </row>
    <row r="15" spans="2:7" x14ac:dyDescent="0.5">
      <c r="B15" s="62">
        <v>1</v>
      </c>
      <c r="C15" s="59" t="s">
        <v>111</v>
      </c>
      <c r="D15" s="58">
        <v>1</v>
      </c>
      <c r="E15" s="63" t="s">
        <v>112</v>
      </c>
      <c r="F15" s="18" t="s">
        <v>105</v>
      </c>
    </row>
    <row r="16" spans="2:7" x14ac:dyDescent="0.5">
      <c r="B16" s="62">
        <v>1</v>
      </c>
      <c r="C16" s="10" t="s">
        <v>13</v>
      </c>
      <c r="D16" s="7">
        <v>2</v>
      </c>
      <c r="E16" s="64" t="s">
        <v>113</v>
      </c>
      <c r="F16" s="18" t="s">
        <v>105</v>
      </c>
    </row>
    <row r="17" spans="2:7" x14ac:dyDescent="0.5">
      <c r="B17" s="62">
        <v>1</v>
      </c>
      <c r="C17" s="10" t="s">
        <v>114</v>
      </c>
      <c r="D17" s="7">
        <v>2</v>
      </c>
      <c r="E17" s="14" t="s">
        <v>115</v>
      </c>
      <c r="F17" s="18" t="s">
        <v>105</v>
      </c>
    </row>
    <row r="18" spans="2:7" x14ac:dyDescent="0.5">
      <c r="B18" s="62">
        <v>1</v>
      </c>
      <c r="C18" s="10" t="s">
        <v>65</v>
      </c>
      <c r="D18" s="7">
        <v>1</v>
      </c>
      <c r="E18" s="14" t="s">
        <v>116</v>
      </c>
      <c r="F18" s="16" t="s">
        <v>117</v>
      </c>
    </row>
    <row r="19" spans="2:7" x14ac:dyDescent="0.5">
      <c r="B19" s="62">
        <v>1</v>
      </c>
      <c r="C19" s="10" t="s">
        <v>66</v>
      </c>
      <c r="D19" s="7">
        <v>2</v>
      </c>
      <c r="E19" s="14" t="s">
        <v>118</v>
      </c>
      <c r="F19" s="16" t="s">
        <v>117</v>
      </c>
    </row>
    <row r="20" spans="2:7" x14ac:dyDescent="0.5">
      <c r="B20" s="62">
        <v>1</v>
      </c>
      <c r="C20" s="10" t="s">
        <v>67</v>
      </c>
      <c r="D20" s="7">
        <v>1</v>
      </c>
      <c r="E20" s="14" t="s">
        <v>119</v>
      </c>
      <c r="F20" s="16" t="s">
        <v>117</v>
      </c>
    </row>
    <row r="21" spans="2:7" x14ac:dyDescent="0.5">
      <c r="B21" s="62">
        <v>1</v>
      </c>
      <c r="C21" s="59" t="s">
        <v>120</v>
      </c>
      <c r="D21" s="58">
        <v>3</v>
      </c>
      <c r="E21" s="63" t="s">
        <v>121</v>
      </c>
      <c r="F21" s="16" t="s">
        <v>117</v>
      </c>
    </row>
    <row r="22" spans="2:7" x14ac:dyDescent="0.5">
      <c r="B22" s="62">
        <v>1</v>
      </c>
      <c r="C22" s="59" t="s">
        <v>122</v>
      </c>
      <c r="D22" s="58">
        <v>4</v>
      </c>
      <c r="E22" s="63" t="s">
        <v>123</v>
      </c>
      <c r="F22" s="16" t="s">
        <v>117</v>
      </c>
    </row>
    <row r="23" spans="2:7" x14ac:dyDescent="0.5">
      <c r="B23" s="62">
        <v>1</v>
      </c>
      <c r="C23" s="59" t="s">
        <v>124</v>
      </c>
      <c r="D23" s="58">
        <v>2</v>
      </c>
      <c r="E23" s="63" t="s">
        <v>125</v>
      </c>
      <c r="F23" s="16" t="s">
        <v>117</v>
      </c>
    </row>
    <row r="24" spans="2:7" x14ac:dyDescent="0.5">
      <c r="B24" s="62">
        <v>1</v>
      </c>
      <c r="C24" s="59" t="s">
        <v>126</v>
      </c>
      <c r="D24" s="58">
        <v>2</v>
      </c>
      <c r="E24" s="63" t="s">
        <v>127</v>
      </c>
      <c r="F24" s="16" t="s">
        <v>117</v>
      </c>
    </row>
    <row r="25" spans="2:7" x14ac:dyDescent="0.5">
      <c r="B25" s="62">
        <v>1</v>
      </c>
      <c r="C25" s="10" t="s">
        <v>128</v>
      </c>
      <c r="D25" s="7">
        <v>4</v>
      </c>
      <c r="E25" s="14" t="s">
        <v>129</v>
      </c>
      <c r="F25" s="17" t="s">
        <v>130</v>
      </c>
      <c r="G25" t="s">
        <v>131</v>
      </c>
    </row>
    <row r="26" spans="2:7" x14ac:dyDescent="0.5">
      <c r="B26" s="62">
        <v>1</v>
      </c>
      <c r="C26" s="10" t="s">
        <v>48</v>
      </c>
      <c r="D26" s="7">
        <v>2</v>
      </c>
      <c r="E26" s="14" t="s">
        <v>132</v>
      </c>
      <c r="F26" s="17" t="s">
        <v>130</v>
      </c>
    </row>
    <row r="27" spans="2:7" x14ac:dyDescent="0.5">
      <c r="B27" s="62">
        <v>1</v>
      </c>
      <c r="C27" s="10" t="s">
        <v>61</v>
      </c>
      <c r="D27" s="7">
        <v>1</v>
      </c>
      <c r="E27" s="14" t="s">
        <v>133</v>
      </c>
      <c r="F27" s="17" t="s">
        <v>130</v>
      </c>
    </row>
    <row r="28" spans="2:7" x14ac:dyDescent="0.5">
      <c r="B28" s="62">
        <v>1</v>
      </c>
      <c r="C28" s="10" t="s">
        <v>62</v>
      </c>
      <c r="D28" s="7">
        <v>3</v>
      </c>
      <c r="E28" s="14" t="s">
        <v>134</v>
      </c>
      <c r="F28" s="17" t="s">
        <v>130</v>
      </c>
    </row>
    <row r="29" spans="2:7" x14ac:dyDescent="0.5">
      <c r="B29" s="62">
        <v>1</v>
      </c>
      <c r="C29" s="10" t="s">
        <v>63</v>
      </c>
      <c r="D29" s="7">
        <v>4</v>
      </c>
      <c r="E29" s="14" t="s">
        <v>135</v>
      </c>
      <c r="F29" s="17" t="s">
        <v>130</v>
      </c>
    </row>
    <row r="30" spans="2:7" x14ac:dyDescent="0.5">
      <c r="B30" s="62">
        <v>1</v>
      </c>
      <c r="C30" s="10" t="s">
        <v>64</v>
      </c>
      <c r="D30" s="7">
        <v>1</v>
      </c>
      <c r="E30" s="14" t="s">
        <v>136</v>
      </c>
      <c r="F30" s="17" t="s">
        <v>130</v>
      </c>
    </row>
    <row r="31" spans="2:7" x14ac:dyDescent="0.5">
      <c r="B31" s="62">
        <v>1</v>
      </c>
      <c r="C31" s="10" t="s">
        <v>137</v>
      </c>
      <c r="D31" s="7">
        <v>1</v>
      </c>
      <c r="E31" s="14" t="s">
        <v>138</v>
      </c>
      <c r="F31" s="17" t="s">
        <v>130</v>
      </c>
    </row>
    <row r="32" spans="2:7" x14ac:dyDescent="0.5">
      <c r="B32" s="62">
        <v>1</v>
      </c>
      <c r="C32" s="10" t="s">
        <v>83</v>
      </c>
      <c r="D32" s="7">
        <v>1</v>
      </c>
      <c r="E32" s="14" t="s">
        <v>139</v>
      </c>
      <c r="F32" s="17" t="s">
        <v>130</v>
      </c>
    </row>
    <row r="33" spans="2:7" x14ac:dyDescent="0.5">
      <c r="B33" s="62">
        <v>1</v>
      </c>
      <c r="C33" s="59" t="s">
        <v>140</v>
      </c>
      <c r="D33" s="58">
        <v>2</v>
      </c>
      <c r="E33" s="63" t="s">
        <v>141</v>
      </c>
      <c r="F33" s="17" t="s">
        <v>130</v>
      </c>
    </row>
    <row r="34" spans="2:7" x14ac:dyDescent="0.5">
      <c r="B34" s="62">
        <v>1</v>
      </c>
      <c r="C34" s="59" t="s">
        <v>142</v>
      </c>
      <c r="D34" s="58">
        <v>3</v>
      </c>
      <c r="E34" s="63" t="s">
        <v>143</v>
      </c>
      <c r="F34" s="65" t="s">
        <v>144</v>
      </c>
    </row>
    <row r="35" spans="2:7" x14ac:dyDescent="0.5">
      <c r="B35" s="62">
        <v>1</v>
      </c>
      <c r="C35" s="59" t="s">
        <v>145</v>
      </c>
      <c r="D35" s="58">
        <v>2</v>
      </c>
      <c r="E35" s="63" t="s">
        <v>146</v>
      </c>
      <c r="F35" s="65" t="s">
        <v>144</v>
      </c>
    </row>
    <row r="36" spans="2:7" x14ac:dyDescent="0.5">
      <c r="B36" s="62">
        <v>1</v>
      </c>
      <c r="C36" s="59" t="s">
        <v>147</v>
      </c>
      <c r="D36" s="58">
        <v>6</v>
      </c>
      <c r="E36" s="66" t="s">
        <v>148</v>
      </c>
      <c r="F36" s="65" t="s">
        <v>144</v>
      </c>
    </row>
    <row r="37" spans="2:7" x14ac:dyDescent="0.5">
      <c r="B37" s="62">
        <v>1</v>
      </c>
      <c r="C37" s="59" t="s">
        <v>149</v>
      </c>
      <c r="D37" s="58">
        <v>2</v>
      </c>
      <c r="E37" s="66" t="s">
        <v>150</v>
      </c>
      <c r="F37" s="65" t="s">
        <v>144</v>
      </c>
      <c r="G37" s="10"/>
    </row>
    <row r="38" spans="2:7" x14ac:dyDescent="0.5">
      <c r="B38" s="62">
        <v>1</v>
      </c>
      <c r="C38" s="59" t="s">
        <v>151</v>
      </c>
      <c r="D38" s="58">
        <v>2</v>
      </c>
      <c r="E38" s="14" t="s">
        <v>152</v>
      </c>
      <c r="F38" s="65" t="s">
        <v>144</v>
      </c>
    </row>
    <row r="39" spans="2:7" x14ac:dyDescent="0.5">
      <c r="B39" s="62">
        <v>1</v>
      </c>
      <c r="C39" s="59" t="s">
        <v>153</v>
      </c>
      <c r="D39" s="58">
        <v>1</v>
      </c>
      <c r="E39" s="63" t="s">
        <v>154</v>
      </c>
      <c r="F39" s="67" t="s">
        <v>155</v>
      </c>
    </row>
    <row r="40" spans="2:7" x14ac:dyDescent="0.5">
      <c r="B40" s="62">
        <v>1</v>
      </c>
      <c r="C40" s="59" t="s">
        <v>156</v>
      </c>
      <c r="D40" s="58">
        <v>4</v>
      </c>
      <c r="E40" s="63" t="s">
        <v>157</v>
      </c>
      <c r="F40" s="15" t="s">
        <v>158</v>
      </c>
    </row>
    <row r="41" spans="2:7" ht="25.7" x14ac:dyDescent="0.85">
      <c r="B41" s="90" t="s">
        <v>37</v>
      </c>
      <c r="C41" s="91"/>
      <c r="D41" s="91"/>
      <c r="E41" s="91"/>
      <c r="F41" s="92"/>
    </row>
    <row r="42" spans="2:7" x14ac:dyDescent="0.5">
      <c r="B42" s="62">
        <v>2</v>
      </c>
      <c r="C42" s="10" t="s">
        <v>21</v>
      </c>
      <c r="D42" s="7">
        <v>3</v>
      </c>
      <c r="E42" s="14" t="s">
        <v>159</v>
      </c>
      <c r="F42" s="19" t="s">
        <v>95</v>
      </c>
    </row>
    <row r="43" spans="2:7" x14ac:dyDescent="0.5">
      <c r="B43" s="62">
        <v>2</v>
      </c>
      <c r="C43" s="11" t="s">
        <v>160</v>
      </c>
      <c r="D43" s="13">
        <v>1</v>
      </c>
      <c r="E43" s="14" t="s">
        <v>161</v>
      </c>
      <c r="F43" s="19" t="s">
        <v>95</v>
      </c>
    </row>
    <row r="44" spans="2:7" x14ac:dyDescent="0.5">
      <c r="B44" s="62">
        <v>2</v>
      </c>
      <c r="C44" s="10" t="s">
        <v>162</v>
      </c>
      <c r="D44" s="7">
        <v>1</v>
      </c>
      <c r="E44" s="14" t="s">
        <v>163</v>
      </c>
      <c r="F44" s="18" t="s">
        <v>105</v>
      </c>
    </row>
    <row r="45" spans="2:7" x14ac:dyDescent="0.5">
      <c r="B45" s="62">
        <v>2</v>
      </c>
      <c r="C45" s="10" t="s">
        <v>164</v>
      </c>
      <c r="D45" s="7">
        <v>1</v>
      </c>
      <c r="E45" s="14" t="s">
        <v>165</v>
      </c>
      <c r="F45" s="18" t="s">
        <v>105</v>
      </c>
    </row>
    <row r="46" spans="2:7" x14ac:dyDescent="0.5">
      <c r="B46" s="68">
        <v>2</v>
      </c>
      <c r="C46" s="69" t="s">
        <v>10</v>
      </c>
      <c r="D46" s="70">
        <v>1</v>
      </c>
      <c r="E46" s="71" t="s">
        <v>166</v>
      </c>
      <c r="F46" s="18" t="s">
        <v>105</v>
      </c>
      <c r="G46" s="72" t="s">
        <v>167</v>
      </c>
    </row>
    <row r="47" spans="2:7" x14ac:dyDescent="0.5">
      <c r="B47" s="68">
        <v>2</v>
      </c>
      <c r="C47" s="69" t="s">
        <v>168</v>
      </c>
      <c r="D47" s="70">
        <v>1</v>
      </c>
      <c r="E47" s="71" t="s">
        <v>169</v>
      </c>
      <c r="F47" s="18" t="s">
        <v>105</v>
      </c>
      <c r="G47" s="72" t="s">
        <v>167</v>
      </c>
    </row>
    <row r="48" spans="2:7" x14ac:dyDescent="0.5">
      <c r="B48" s="62">
        <v>2</v>
      </c>
      <c r="C48" s="10" t="s">
        <v>51</v>
      </c>
      <c r="D48" s="7">
        <v>1</v>
      </c>
      <c r="E48" s="14" t="s">
        <v>170</v>
      </c>
      <c r="F48" s="16" t="s">
        <v>117</v>
      </c>
    </row>
    <row r="49" spans="2:6" x14ac:dyDescent="0.5">
      <c r="B49" s="62">
        <v>2</v>
      </c>
      <c r="C49" s="10" t="s">
        <v>171</v>
      </c>
      <c r="D49" s="7">
        <v>3</v>
      </c>
      <c r="E49" s="14" t="s">
        <v>172</v>
      </c>
      <c r="F49" s="16" t="s">
        <v>117</v>
      </c>
    </row>
    <row r="50" spans="2:6" x14ac:dyDescent="0.5">
      <c r="B50" s="62">
        <v>2</v>
      </c>
      <c r="C50" s="10" t="s">
        <v>42</v>
      </c>
      <c r="D50" s="7">
        <v>2</v>
      </c>
      <c r="E50" s="14" t="s">
        <v>133</v>
      </c>
      <c r="F50" s="17" t="s">
        <v>130</v>
      </c>
    </row>
    <row r="51" spans="2:6" x14ac:dyDescent="0.5">
      <c r="B51" s="62">
        <v>2</v>
      </c>
      <c r="C51" s="10" t="s">
        <v>43</v>
      </c>
      <c r="D51" s="7">
        <v>3</v>
      </c>
      <c r="E51" s="14" t="s">
        <v>134</v>
      </c>
      <c r="F51" s="17" t="s">
        <v>130</v>
      </c>
    </row>
    <row r="52" spans="2:6" x14ac:dyDescent="0.5">
      <c r="B52" s="62">
        <v>2</v>
      </c>
      <c r="C52" s="10" t="s">
        <v>44</v>
      </c>
      <c r="D52" s="7">
        <v>6</v>
      </c>
      <c r="E52" s="14" t="s">
        <v>135</v>
      </c>
      <c r="F52" s="17" t="s">
        <v>130</v>
      </c>
    </row>
    <row r="53" spans="2:6" x14ac:dyDescent="0.5">
      <c r="B53" s="62">
        <v>2</v>
      </c>
      <c r="C53" s="10" t="s">
        <v>46</v>
      </c>
      <c r="D53" s="7">
        <v>1</v>
      </c>
      <c r="E53" s="14" t="s">
        <v>136</v>
      </c>
      <c r="F53" s="17" t="s">
        <v>130</v>
      </c>
    </row>
    <row r="54" spans="2:6" x14ac:dyDescent="0.5">
      <c r="B54" s="62">
        <v>2</v>
      </c>
      <c r="C54" s="10" t="s">
        <v>173</v>
      </c>
      <c r="D54" s="7">
        <v>1</v>
      </c>
      <c r="E54" s="14" t="s">
        <v>174</v>
      </c>
      <c r="F54" s="67" t="s">
        <v>155</v>
      </c>
    </row>
    <row r="55" spans="2:6" x14ac:dyDescent="0.5">
      <c r="B55" s="62">
        <v>2</v>
      </c>
      <c r="C55" s="10" t="s">
        <v>50</v>
      </c>
      <c r="D55" s="7">
        <v>1</v>
      </c>
      <c r="E55" s="14" t="s">
        <v>138</v>
      </c>
      <c r="F55" s="17" t="s">
        <v>130</v>
      </c>
    </row>
    <row r="56" spans="2:6" ht="25.7" x14ac:dyDescent="0.85">
      <c r="B56" s="90" t="s">
        <v>175</v>
      </c>
      <c r="C56" s="91"/>
      <c r="D56" s="91"/>
      <c r="E56" s="91"/>
      <c r="F56" s="92"/>
    </row>
    <row r="57" spans="2:6" x14ac:dyDescent="0.5">
      <c r="B57" s="73">
        <v>3</v>
      </c>
      <c r="C57" s="74" t="s">
        <v>176</v>
      </c>
      <c r="D57" s="75">
        <v>1</v>
      </c>
      <c r="E57" s="76" t="s">
        <v>177</v>
      </c>
      <c r="F57" s="18" t="s">
        <v>105</v>
      </c>
    </row>
    <row r="58" spans="2:6" x14ac:dyDescent="0.5">
      <c r="B58" s="73">
        <v>3</v>
      </c>
      <c r="C58" s="74" t="s">
        <v>13</v>
      </c>
      <c r="D58" s="75">
        <v>4</v>
      </c>
      <c r="E58" s="76" t="s">
        <v>113</v>
      </c>
      <c r="F58" s="18" t="s">
        <v>105</v>
      </c>
    </row>
    <row r="59" spans="2:6" x14ac:dyDescent="0.5">
      <c r="B59" s="73">
        <v>3</v>
      </c>
      <c r="C59" s="74" t="s">
        <v>39</v>
      </c>
      <c r="D59" s="75">
        <v>1</v>
      </c>
      <c r="E59" s="76" t="s">
        <v>178</v>
      </c>
      <c r="F59" s="18" t="s">
        <v>105</v>
      </c>
    </row>
    <row r="60" spans="2:6" x14ac:dyDescent="0.5">
      <c r="B60" s="73">
        <v>3</v>
      </c>
      <c r="C60" s="74" t="s">
        <v>40</v>
      </c>
      <c r="D60" s="75">
        <v>1</v>
      </c>
      <c r="E60" s="76" t="s">
        <v>179</v>
      </c>
      <c r="F60" s="18" t="s">
        <v>105</v>
      </c>
    </row>
    <row r="61" spans="2:6" x14ac:dyDescent="0.5">
      <c r="B61" s="73">
        <v>3</v>
      </c>
      <c r="C61" s="74" t="s">
        <v>28</v>
      </c>
      <c r="D61" s="75">
        <v>4</v>
      </c>
      <c r="E61" s="76" t="s">
        <v>180</v>
      </c>
      <c r="F61" s="18" t="s">
        <v>105</v>
      </c>
    </row>
    <row r="62" spans="2:6" x14ac:dyDescent="0.5">
      <c r="B62" s="73">
        <v>3</v>
      </c>
      <c r="C62" s="74" t="s">
        <v>69</v>
      </c>
      <c r="D62" s="75">
        <v>1</v>
      </c>
      <c r="E62" s="76" t="s">
        <v>181</v>
      </c>
      <c r="F62" s="18" t="s">
        <v>105</v>
      </c>
    </row>
    <row r="63" spans="2:6" x14ac:dyDescent="0.5">
      <c r="B63" s="73">
        <v>3</v>
      </c>
      <c r="C63" s="74" t="s">
        <v>70</v>
      </c>
      <c r="D63" s="75">
        <v>1</v>
      </c>
      <c r="E63" s="76" t="s">
        <v>182</v>
      </c>
      <c r="F63" s="18" t="s">
        <v>105</v>
      </c>
    </row>
    <row r="64" spans="2:6" x14ac:dyDescent="0.5">
      <c r="B64" s="73">
        <v>3</v>
      </c>
      <c r="C64" s="74" t="s">
        <v>79</v>
      </c>
      <c r="D64" s="75">
        <v>8</v>
      </c>
      <c r="E64" s="76" t="s">
        <v>183</v>
      </c>
      <c r="F64" s="18" t="s">
        <v>105</v>
      </c>
    </row>
    <row r="65" spans="2:6" x14ac:dyDescent="0.5">
      <c r="B65" s="73">
        <v>3</v>
      </c>
      <c r="C65" s="74" t="s">
        <v>80</v>
      </c>
      <c r="D65" s="75">
        <v>2</v>
      </c>
      <c r="E65" s="76" t="s">
        <v>184</v>
      </c>
      <c r="F65" s="18" t="s">
        <v>105</v>
      </c>
    </row>
    <row r="66" spans="2:6" x14ac:dyDescent="0.5">
      <c r="B66" s="73">
        <v>3</v>
      </c>
      <c r="C66" s="74" t="s">
        <v>81</v>
      </c>
      <c r="D66" s="75">
        <v>30</v>
      </c>
      <c r="E66" s="76" t="s">
        <v>108</v>
      </c>
      <c r="F66" s="18" t="s">
        <v>105</v>
      </c>
    </row>
    <row r="67" spans="2:6" x14ac:dyDescent="0.5">
      <c r="B67" s="73">
        <v>3</v>
      </c>
      <c r="C67" s="74" t="s">
        <v>82</v>
      </c>
      <c r="D67" s="75">
        <v>1</v>
      </c>
      <c r="E67" s="76" t="s">
        <v>185</v>
      </c>
      <c r="F67" s="18" t="s">
        <v>105</v>
      </c>
    </row>
  </sheetData>
  <mergeCells count="4">
    <mergeCell ref="B1:F1"/>
    <mergeCell ref="B3:F3"/>
    <mergeCell ref="B41:F41"/>
    <mergeCell ref="B56:F56"/>
  </mergeCells>
  <hyperlinks>
    <hyperlink ref="E57" r:id="rId1" xr:uid="{DA76CF8A-AA6F-48C4-A379-FAA42CEAC7C1}"/>
    <hyperlink ref="E58" r:id="rId2" xr:uid="{48DFE727-4BF4-493B-BF90-588D81EC087B}"/>
    <hyperlink ref="E48" r:id="rId3" xr:uid="{950A1262-3F85-40CF-8B92-35918BF3D8F0}"/>
    <hyperlink ref="E19" r:id="rId4" xr:uid="{8B356362-4C7A-4EA1-8D73-E0D56EB51241}"/>
    <hyperlink ref="E18" r:id="rId5" xr:uid="{6059F635-C780-4675-AAB0-9E54571E8DC1}"/>
    <hyperlink ref="E62" r:id="rId6" xr:uid="{D8D24EBE-E1AB-4513-9E56-F0D971BB1633}"/>
    <hyperlink ref="E63" r:id="rId7" xr:uid="{FF61D8E9-743D-42E7-9422-E45DF39F70D2}"/>
    <hyperlink ref="E30" r:id="rId8" xr:uid="{4ABE663E-06EF-4AE2-A4A8-8B2483A7A8A1}"/>
    <hyperlink ref="E28" r:id="rId9" xr:uid="{016E5589-D080-4315-BDFB-1D41254F03DD}"/>
    <hyperlink ref="E29" r:id="rId10" xr:uid="{54586538-F0BE-4878-9CA0-F56897A4CA42}"/>
    <hyperlink ref="E27" r:id="rId11" xr:uid="{C58B5C8A-65C8-48DA-B727-189396F39E94}"/>
    <hyperlink ref="E55" r:id="rId12" xr:uid="{FFCD01E1-6D77-4553-A099-32CBF861A826}"/>
    <hyperlink ref="E26" r:id="rId13" xr:uid="{AC10FDF6-227E-4D0F-8998-0159C1952FFE}"/>
    <hyperlink ref="E53" r:id="rId14" xr:uid="{E541F700-C612-4D29-856C-ACFE460EB88F}"/>
    <hyperlink ref="E51" r:id="rId15" xr:uid="{A8E72C36-0B38-4AC2-884F-74900A4A1037}"/>
    <hyperlink ref="E52" r:id="rId16" xr:uid="{72ABA9EB-AC5C-493E-A0DE-5D9AA7F4DB16}"/>
    <hyperlink ref="E50" r:id="rId17" xr:uid="{0906C2FC-5B49-4DB0-897C-5F4CC0D30764}"/>
    <hyperlink ref="E25" r:id="rId18" xr:uid="{35222ED1-EDE0-4BEF-ACA8-6844772659B7}"/>
    <hyperlink ref="E59" r:id="rId19" xr:uid="{E5A90847-469B-4577-A965-46CBF3F6D5B1}"/>
    <hyperlink ref="E60" r:id="rId20" xr:uid="{7D731CD6-6333-4104-9BD9-2E4136FB68C8}"/>
    <hyperlink ref="E61" r:id="rId21" xr:uid="{EC1A2661-ADAC-4BAE-8266-84191E969360}"/>
    <hyperlink ref="E32" r:id="rId22" xr:uid="{5838BDB6-5D38-4BFC-9BF5-10FA43DEDC50}"/>
    <hyperlink ref="E66" r:id="rId23" xr:uid="{8EF0FFEE-9808-40C4-9DA5-7B8784A01330}"/>
    <hyperlink ref="E43" r:id="rId24" xr:uid="{762D35FB-BC40-4BB4-89F0-569A82AE6E46}"/>
    <hyperlink ref="E6" r:id="rId25" xr:uid="{396DB8FB-253A-4827-AC81-5280B7FB1AB3}"/>
    <hyperlink ref="E67" r:id="rId26" xr:uid="{BBC4837D-8041-4D89-AB2E-3B7939FFD4B2}"/>
    <hyperlink ref="E65" r:id="rId27" xr:uid="{947758D5-385A-417B-AD83-3E6EAAE75762}"/>
    <hyperlink ref="E64" r:id="rId28" xr:uid="{1F80B2A3-FADD-4380-A1F1-24EC0F143CEA}"/>
    <hyperlink ref="E4" r:id="rId29" xr:uid="{C7666FDD-80F2-47E3-8AB9-B4F520D0F3C2}"/>
    <hyperlink ref="E20" r:id="rId30" xr:uid="{59DB32E3-68E8-4ED8-B7DC-83A04675F21C}"/>
    <hyperlink ref="E33" r:id="rId31" xr:uid="{A6C91EC5-3330-4778-A565-45BBF0AA5DF5}"/>
    <hyperlink ref="E10" r:id="rId32" xr:uid="{24203FF2-5827-4515-A3E7-A297810C756F}"/>
    <hyperlink ref="E12" r:id="rId33" xr:uid="{8145CE2F-536F-4558-869F-880BA81F8F77}"/>
    <hyperlink ref="E13" r:id="rId34" xr:uid="{263B0A3F-E5FA-43F9-BC2D-D3E29F678A3A}"/>
    <hyperlink ref="E42" r:id="rId35" xr:uid="{C827AA5C-4195-433C-91CC-947D4189146D}"/>
    <hyperlink ref="E40" r:id="rId36" xr:uid="{1A0BA442-0625-46CC-89EB-8116299776E7}"/>
    <hyperlink ref="E16" r:id="rId37" xr:uid="{83C0A155-8956-4913-B382-E8016BDA7AE5}"/>
    <hyperlink ref="E14" r:id="rId38" xr:uid="{89AAD4D7-BA9F-46B5-AFBD-45DD139256C7}"/>
    <hyperlink ref="E38" r:id="rId39" xr:uid="{704E3820-AF52-4C19-B222-9EC4E17A89DD}"/>
    <hyperlink ref="E34" r:id="rId40" xr:uid="{6FF36393-3F81-4F54-BFE1-38F925063E12}"/>
    <hyperlink ref="E9" r:id="rId41" xr:uid="{749E17F6-F78A-4B84-BB50-55D652B73D42}"/>
    <hyperlink ref="E39" r:id="rId42" xr:uid="{B23BD2F8-418E-407F-A622-23603DA9D93E}"/>
    <hyperlink ref="E49" r:id="rId43" xr:uid="{7B2B33B4-5E77-451A-A873-2E4EA43B66F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F70F0-8C1E-4BE9-B5CB-26A39F423D69}">
  <dimension ref="B2:F62"/>
  <sheetViews>
    <sheetView workbookViewId="0">
      <selection activeCell="D45" sqref="D45"/>
    </sheetView>
  </sheetViews>
  <sheetFormatPr defaultRowHeight="14.35" x14ac:dyDescent="0.5"/>
  <cols>
    <col min="2" max="2" width="37.41015625" customWidth="1"/>
    <col min="4" max="4" width="21.3515625" customWidth="1"/>
    <col min="5" max="5" width="9.3515625" customWidth="1"/>
    <col min="6" max="6" width="40.64453125" customWidth="1"/>
  </cols>
  <sheetData>
    <row r="2" spans="2:6" ht="25.7" x14ac:dyDescent="0.85">
      <c r="B2" s="89" t="s">
        <v>186</v>
      </c>
      <c r="C2" s="89"/>
      <c r="D2" s="89"/>
      <c r="E2" s="89"/>
      <c r="F2" s="89"/>
    </row>
    <row r="3" spans="2:6" ht="15.7" x14ac:dyDescent="0.55000000000000004">
      <c r="B3" s="2" t="s">
        <v>1</v>
      </c>
      <c r="C3" s="6" t="s">
        <v>2</v>
      </c>
      <c r="D3" s="6" t="s">
        <v>92</v>
      </c>
      <c r="E3" s="6" t="s">
        <v>93</v>
      </c>
      <c r="F3" s="6" t="s">
        <v>187</v>
      </c>
    </row>
    <row r="4" spans="2:6" ht="23.35" x14ac:dyDescent="0.8">
      <c r="B4" s="93" t="s">
        <v>188</v>
      </c>
      <c r="C4" s="94"/>
      <c r="D4" s="94"/>
      <c r="E4" s="94"/>
      <c r="F4" s="95"/>
    </row>
    <row r="5" spans="2:6" x14ac:dyDescent="0.5">
      <c r="B5" s="11" t="s">
        <v>17</v>
      </c>
      <c r="C5" s="13">
        <v>2</v>
      </c>
      <c r="D5" s="14" t="s">
        <v>94</v>
      </c>
      <c r="E5" s="19" t="s">
        <v>95</v>
      </c>
      <c r="F5" s="10"/>
    </row>
    <row r="6" spans="2:6" x14ac:dyDescent="0.5">
      <c r="B6" s="10" t="s">
        <v>19</v>
      </c>
      <c r="C6" s="7">
        <v>1</v>
      </c>
      <c r="D6" s="14" t="s">
        <v>96</v>
      </c>
      <c r="E6" s="19" t="s">
        <v>95</v>
      </c>
      <c r="F6" s="10"/>
    </row>
    <row r="7" spans="2:6" x14ac:dyDescent="0.5">
      <c r="B7" s="11" t="s">
        <v>72</v>
      </c>
      <c r="C7" s="13">
        <v>1</v>
      </c>
      <c r="D7" s="14" t="s">
        <v>97</v>
      </c>
      <c r="E7" s="19" t="s">
        <v>95</v>
      </c>
      <c r="F7" s="10"/>
    </row>
    <row r="8" spans="2:6" x14ac:dyDescent="0.5">
      <c r="B8" s="11" t="s">
        <v>73</v>
      </c>
      <c r="C8" s="7">
        <v>1</v>
      </c>
      <c r="D8" s="14" t="s">
        <v>97</v>
      </c>
      <c r="E8" s="19" t="s">
        <v>95</v>
      </c>
      <c r="F8" s="10"/>
    </row>
    <row r="9" spans="2:6" x14ac:dyDescent="0.5">
      <c r="B9" s="11" t="s">
        <v>74</v>
      </c>
      <c r="C9" s="7">
        <v>1</v>
      </c>
      <c r="D9" s="14" t="s">
        <v>97</v>
      </c>
      <c r="E9" s="19" t="s">
        <v>95</v>
      </c>
      <c r="F9" s="10"/>
    </row>
    <row r="10" spans="2:6" x14ac:dyDescent="0.5">
      <c r="B10" s="10" t="s">
        <v>98</v>
      </c>
      <c r="C10" s="7">
        <v>11</v>
      </c>
      <c r="D10" s="14" t="s">
        <v>99</v>
      </c>
      <c r="E10" s="19" t="s">
        <v>95</v>
      </c>
      <c r="F10" s="10"/>
    </row>
    <row r="11" spans="2:6" x14ac:dyDescent="0.5">
      <c r="B11" s="59" t="s">
        <v>100</v>
      </c>
      <c r="C11" s="58">
        <v>2</v>
      </c>
      <c r="D11" s="63" t="s">
        <v>101</v>
      </c>
      <c r="E11" s="19" t="s">
        <v>95</v>
      </c>
      <c r="F11" s="10"/>
    </row>
    <row r="12" spans="2:6" x14ac:dyDescent="0.5">
      <c r="B12" s="10" t="s">
        <v>15</v>
      </c>
      <c r="C12" s="7">
        <v>2</v>
      </c>
      <c r="D12" s="14" t="s">
        <v>102</v>
      </c>
      <c r="E12" s="19" t="s">
        <v>95</v>
      </c>
      <c r="F12" s="10"/>
    </row>
    <row r="13" spans="2:6" x14ac:dyDescent="0.5">
      <c r="B13" s="10" t="s">
        <v>21</v>
      </c>
      <c r="C13" s="7">
        <v>3</v>
      </c>
      <c r="D13" s="14" t="s">
        <v>159</v>
      </c>
      <c r="E13" s="19" t="s">
        <v>95</v>
      </c>
      <c r="F13" s="10"/>
    </row>
    <row r="14" spans="2:6" x14ac:dyDescent="0.5">
      <c r="B14" s="11" t="s">
        <v>160</v>
      </c>
      <c r="C14" s="13">
        <v>1</v>
      </c>
      <c r="D14" s="14" t="s">
        <v>161</v>
      </c>
      <c r="E14" s="19" t="s">
        <v>95</v>
      </c>
      <c r="F14" s="10"/>
    </row>
    <row r="15" spans="2:6" ht="23.35" x14ac:dyDescent="0.8">
      <c r="B15" s="93" t="s">
        <v>189</v>
      </c>
      <c r="C15" s="94"/>
      <c r="D15" s="94"/>
      <c r="E15" s="94"/>
      <c r="F15" s="95"/>
    </row>
    <row r="16" spans="2:6" x14ac:dyDescent="0.5">
      <c r="B16" s="59" t="s">
        <v>103</v>
      </c>
      <c r="C16" s="58">
        <v>1</v>
      </c>
      <c r="D16" s="63" t="s">
        <v>104</v>
      </c>
      <c r="E16" s="18" t="s">
        <v>105</v>
      </c>
      <c r="F16" s="10" t="s">
        <v>190</v>
      </c>
    </row>
    <row r="17" spans="2:6" x14ac:dyDescent="0.5">
      <c r="B17" s="10" t="s">
        <v>107</v>
      </c>
      <c r="C17" s="13">
        <v>45</v>
      </c>
      <c r="D17" s="63" t="s">
        <v>108</v>
      </c>
      <c r="E17" s="18" t="s">
        <v>105</v>
      </c>
      <c r="F17" s="10"/>
    </row>
    <row r="18" spans="2:6" x14ac:dyDescent="0.5">
      <c r="B18" s="10" t="s">
        <v>109</v>
      </c>
      <c r="C18" s="7">
        <v>4</v>
      </c>
      <c r="D18" s="14" t="s">
        <v>110</v>
      </c>
      <c r="E18" s="18" t="s">
        <v>105</v>
      </c>
      <c r="F18" s="10"/>
    </row>
    <row r="19" spans="2:6" x14ac:dyDescent="0.5">
      <c r="B19" s="59" t="s">
        <v>111</v>
      </c>
      <c r="C19" s="58">
        <v>1</v>
      </c>
      <c r="D19" s="63" t="s">
        <v>112</v>
      </c>
      <c r="E19" s="18" t="s">
        <v>105</v>
      </c>
      <c r="F19" s="10"/>
    </row>
    <row r="20" spans="2:6" x14ac:dyDescent="0.5">
      <c r="B20" s="10" t="s">
        <v>13</v>
      </c>
      <c r="C20" s="7">
        <v>2</v>
      </c>
      <c r="D20" s="64" t="s">
        <v>113</v>
      </c>
      <c r="E20" s="18" t="s">
        <v>105</v>
      </c>
      <c r="F20" s="10"/>
    </row>
    <row r="21" spans="2:6" x14ac:dyDescent="0.5">
      <c r="B21" s="10" t="s">
        <v>114</v>
      </c>
      <c r="C21" s="7">
        <v>2</v>
      </c>
      <c r="D21" s="14" t="s">
        <v>115</v>
      </c>
      <c r="E21" s="18" t="s">
        <v>105</v>
      </c>
      <c r="F21" s="10"/>
    </row>
    <row r="22" spans="2:6" x14ac:dyDescent="0.5">
      <c r="B22" s="10" t="s">
        <v>162</v>
      </c>
      <c r="C22" s="7">
        <v>1</v>
      </c>
      <c r="D22" s="14" t="s">
        <v>163</v>
      </c>
      <c r="E22" s="18" t="s">
        <v>105</v>
      </c>
      <c r="F22" s="10" t="s">
        <v>191</v>
      </c>
    </row>
    <row r="23" spans="2:6" x14ac:dyDescent="0.5">
      <c r="B23" s="10" t="s">
        <v>164</v>
      </c>
      <c r="C23" s="7">
        <v>1</v>
      </c>
      <c r="D23" s="14" t="s">
        <v>165</v>
      </c>
      <c r="E23" s="18" t="s">
        <v>105</v>
      </c>
      <c r="F23" s="10"/>
    </row>
    <row r="24" spans="2:6" x14ac:dyDescent="0.5">
      <c r="B24" s="69" t="s">
        <v>10</v>
      </c>
      <c r="C24" s="70">
        <v>1</v>
      </c>
      <c r="D24" s="71" t="s">
        <v>166</v>
      </c>
      <c r="E24" s="18" t="s">
        <v>105</v>
      </c>
      <c r="F24" s="10" t="s">
        <v>192</v>
      </c>
    </row>
    <row r="25" spans="2:6" x14ac:dyDescent="0.5">
      <c r="B25" s="69" t="s">
        <v>168</v>
      </c>
      <c r="C25" s="70">
        <v>1</v>
      </c>
      <c r="D25" s="71" t="s">
        <v>169</v>
      </c>
      <c r="E25" s="18" t="s">
        <v>105</v>
      </c>
      <c r="F25" s="10" t="s">
        <v>192</v>
      </c>
    </row>
    <row r="26" spans="2:6" ht="23.35" x14ac:dyDescent="0.8">
      <c r="B26" s="93" t="s">
        <v>193</v>
      </c>
      <c r="C26" s="94"/>
      <c r="D26" s="94"/>
      <c r="E26" s="94"/>
      <c r="F26" s="95"/>
    </row>
    <row r="27" spans="2:6" x14ac:dyDescent="0.5">
      <c r="B27" s="10" t="s">
        <v>65</v>
      </c>
      <c r="C27" s="7">
        <v>1</v>
      </c>
      <c r="D27" s="14" t="s">
        <v>116</v>
      </c>
      <c r="E27" s="16" t="s">
        <v>117</v>
      </c>
      <c r="F27" s="10"/>
    </row>
    <row r="28" spans="2:6" x14ac:dyDescent="0.5">
      <c r="B28" s="10" t="s">
        <v>66</v>
      </c>
      <c r="C28" s="7">
        <v>2</v>
      </c>
      <c r="D28" s="14" t="s">
        <v>118</v>
      </c>
      <c r="E28" s="16" t="s">
        <v>117</v>
      </c>
      <c r="F28" s="10"/>
    </row>
    <row r="29" spans="2:6" x14ac:dyDescent="0.5">
      <c r="B29" s="10" t="s">
        <v>67</v>
      </c>
      <c r="C29" s="7">
        <v>1</v>
      </c>
      <c r="D29" s="14" t="s">
        <v>119</v>
      </c>
      <c r="E29" s="16" t="s">
        <v>117</v>
      </c>
      <c r="F29" s="10"/>
    </row>
    <row r="30" spans="2:6" x14ac:dyDescent="0.5">
      <c r="B30" s="59" t="s">
        <v>120</v>
      </c>
      <c r="C30" s="58">
        <v>3</v>
      </c>
      <c r="D30" s="63" t="s">
        <v>121</v>
      </c>
      <c r="E30" s="16" t="s">
        <v>117</v>
      </c>
      <c r="F30" s="10"/>
    </row>
    <row r="31" spans="2:6" x14ac:dyDescent="0.5">
      <c r="B31" s="59" t="s">
        <v>122</v>
      </c>
      <c r="C31" s="58">
        <v>4</v>
      </c>
      <c r="D31" s="63" t="s">
        <v>123</v>
      </c>
      <c r="E31" s="16" t="s">
        <v>117</v>
      </c>
      <c r="F31" s="10"/>
    </row>
    <row r="32" spans="2:6" x14ac:dyDescent="0.5">
      <c r="B32" s="59" t="s">
        <v>124</v>
      </c>
      <c r="C32" s="58">
        <v>2</v>
      </c>
      <c r="D32" s="63" t="s">
        <v>125</v>
      </c>
      <c r="E32" s="16" t="s">
        <v>117</v>
      </c>
      <c r="F32" s="10"/>
    </row>
    <row r="33" spans="2:6" x14ac:dyDescent="0.5">
      <c r="B33" s="59" t="s">
        <v>126</v>
      </c>
      <c r="C33" s="58">
        <v>2</v>
      </c>
      <c r="D33" s="63" t="s">
        <v>127</v>
      </c>
      <c r="E33" s="16" t="s">
        <v>117</v>
      </c>
      <c r="F33" s="10"/>
    </row>
    <row r="34" spans="2:6" x14ac:dyDescent="0.5">
      <c r="B34" s="10" t="s">
        <v>51</v>
      </c>
      <c r="C34" s="7">
        <v>1</v>
      </c>
      <c r="D34" s="14" t="s">
        <v>170</v>
      </c>
      <c r="E34" s="16" t="s">
        <v>117</v>
      </c>
      <c r="F34" s="10"/>
    </row>
    <row r="35" spans="2:6" x14ac:dyDescent="0.5">
      <c r="B35" s="10" t="s">
        <v>171</v>
      </c>
      <c r="C35" s="7">
        <v>3</v>
      </c>
      <c r="D35" s="14" t="s">
        <v>172</v>
      </c>
      <c r="E35" s="16" t="s">
        <v>117</v>
      </c>
      <c r="F35" s="10"/>
    </row>
    <row r="36" spans="2:6" ht="23.35" x14ac:dyDescent="0.8">
      <c r="B36" s="93" t="s">
        <v>194</v>
      </c>
      <c r="C36" s="94"/>
      <c r="D36" s="94"/>
      <c r="E36" s="94"/>
      <c r="F36" s="95"/>
    </row>
    <row r="37" spans="2:6" x14ac:dyDescent="0.5">
      <c r="B37" s="10" t="s">
        <v>128</v>
      </c>
      <c r="C37" s="7">
        <v>4</v>
      </c>
      <c r="D37" s="14" t="s">
        <v>129</v>
      </c>
      <c r="E37" s="17" t="s">
        <v>130</v>
      </c>
      <c r="F37" s="10"/>
    </row>
    <row r="38" spans="2:6" x14ac:dyDescent="0.5">
      <c r="B38" s="10" t="s">
        <v>48</v>
      </c>
      <c r="C38" s="7">
        <v>2</v>
      </c>
      <c r="D38" s="14" t="s">
        <v>132</v>
      </c>
      <c r="E38" s="17" t="s">
        <v>130</v>
      </c>
      <c r="F38" s="10"/>
    </row>
    <row r="39" spans="2:6" x14ac:dyDescent="0.5">
      <c r="B39" s="10" t="s">
        <v>61</v>
      </c>
      <c r="C39" s="7">
        <v>1</v>
      </c>
      <c r="D39" s="14" t="s">
        <v>133</v>
      </c>
      <c r="E39" s="17" t="s">
        <v>130</v>
      </c>
      <c r="F39" s="10"/>
    </row>
    <row r="40" spans="2:6" x14ac:dyDescent="0.5">
      <c r="B40" s="10" t="s">
        <v>62</v>
      </c>
      <c r="C40" s="7">
        <v>3</v>
      </c>
      <c r="D40" s="14" t="s">
        <v>134</v>
      </c>
      <c r="E40" s="17" t="s">
        <v>130</v>
      </c>
      <c r="F40" s="10"/>
    </row>
    <row r="41" spans="2:6" x14ac:dyDescent="0.5">
      <c r="B41" s="10" t="s">
        <v>63</v>
      </c>
      <c r="C41" s="7">
        <v>4</v>
      </c>
      <c r="D41" s="14" t="s">
        <v>135</v>
      </c>
      <c r="E41" s="17" t="s">
        <v>130</v>
      </c>
      <c r="F41" s="10"/>
    </row>
    <row r="42" spans="2:6" x14ac:dyDescent="0.5">
      <c r="B42" s="10" t="s">
        <v>64</v>
      </c>
      <c r="C42" s="7">
        <v>1</v>
      </c>
      <c r="D42" s="14" t="s">
        <v>136</v>
      </c>
      <c r="E42" s="17" t="s">
        <v>130</v>
      </c>
      <c r="F42" s="10"/>
    </row>
    <row r="43" spans="2:6" x14ac:dyDescent="0.5">
      <c r="B43" s="10" t="s">
        <v>137</v>
      </c>
      <c r="C43" s="7">
        <v>1</v>
      </c>
      <c r="D43" s="14" t="s">
        <v>138</v>
      </c>
      <c r="E43" s="17" t="s">
        <v>130</v>
      </c>
      <c r="F43" s="10"/>
    </row>
    <row r="44" spans="2:6" x14ac:dyDescent="0.5">
      <c r="B44" s="10" t="s">
        <v>83</v>
      </c>
      <c r="C44" s="7">
        <v>1</v>
      </c>
      <c r="D44" s="14" t="s">
        <v>139</v>
      </c>
      <c r="E44" s="17" t="s">
        <v>130</v>
      </c>
      <c r="F44" s="10"/>
    </row>
    <row r="45" spans="2:6" x14ac:dyDescent="0.5">
      <c r="B45" s="59" t="s">
        <v>140</v>
      </c>
      <c r="C45" s="58">
        <v>2</v>
      </c>
      <c r="D45" s="63" t="s">
        <v>141</v>
      </c>
      <c r="E45" s="17" t="s">
        <v>130</v>
      </c>
      <c r="F45" s="10"/>
    </row>
    <row r="46" spans="2:6" x14ac:dyDescent="0.5">
      <c r="B46" s="10" t="s">
        <v>128</v>
      </c>
      <c r="C46" s="7">
        <v>2</v>
      </c>
      <c r="D46" s="14" t="s">
        <v>129</v>
      </c>
      <c r="E46" s="17" t="s">
        <v>130</v>
      </c>
      <c r="F46" s="10"/>
    </row>
    <row r="47" spans="2:6" x14ac:dyDescent="0.5">
      <c r="B47" s="10" t="s">
        <v>42</v>
      </c>
      <c r="C47" s="7">
        <v>2</v>
      </c>
      <c r="D47" s="14" t="s">
        <v>133</v>
      </c>
      <c r="E47" s="17" t="s">
        <v>130</v>
      </c>
      <c r="F47" s="10"/>
    </row>
    <row r="48" spans="2:6" x14ac:dyDescent="0.5">
      <c r="B48" s="10" t="s">
        <v>43</v>
      </c>
      <c r="C48" s="7">
        <v>3</v>
      </c>
      <c r="D48" s="14" t="s">
        <v>134</v>
      </c>
      <c r="E48" s="17" t="s">
        <v>130</v>
      </c>
      <c r="F48" s="10"/>
    </row>
    <row r="49" spans="2:6" x14ac:dyDescent="0.5">
      <c r="B49" s="10" t="s">
        <v>44</v>
      </c>
      <c r="C49" s="7">
        <v>6</v>
      </c>
      <c r="D49" s="14" t="s">
        <v>135</v>
      </c>
      <c r="E49" s="17" t="s">
        <v>130</v>
      </c>
      <c r="F49" s="10"/>
    </row>
    <row r="50" spans="2:6" x14ac:dyDescent="0.5">
      <c r="B50" s="10" t="s">
        <v>46</v>
      </c>
      <c r="C50" s="7">
        <v>1</v>
      </c>
      <c r="D50" s="14" t="s">
        <v>136</v>
      </c>
      <c r="E50" s="17" t="s">
        <v>130</v>
      </c>
      <c r="F50" s="10"/>
    </row>
    <row r="51" spans="2:6" x14ac:dyDescent="0.5">
      <c r="B51" s="10" t="s">
        <v>50</v>
      </c>
      <c r="C51" s="7">
        <v>1</v>
      </c>
      <c r="D51" s="14" t="s">
        <v>138</v>
      </c>
      <c r="E51" s="17" t="s">
        <v>130</v>
      </c>
      <c r="F51" s="10"/>
    </row>
    <row r="52" spans="2:6" ht="23.35" x14ac:dyDescent="0.8">
      <c r="B52" s="93" t="s">
        <v>195</v>
      </c>
      <c r="C52" s="94"/>
      <c r="D52" s="94"/>
      <c r="E52" s="94"/>
      <c r="F52" s="95"/>
    </row>
    <row r="53" spans="2:6" x14ac:dyDescent="0.5">
      <c r="B53" s="59" t="s">
        <v>142</v>
      </c>
      <c r="C53" s="58">
        <v>3</v>
      </c>
      <c r="D53" s="63" t="s">
        <v>143</v>
      </c>
      <c r="E53" s="65" t="s">
        <v>144</v>
      </c>
      <c r="F53" s="10"/>
    </row>
    <row r="54" spans="2:6" x14ac:dyDescent="0.5">
      <c r="B54" s="59" t="s">
        <v>145</v>
      </c>
      <c r="C54" s="58">
        <v>2</v>
      </c>
      <c r="D54" s="63" t="s">
        <v>146</v>
      </c>
      <c r="E54" s="65" t="s">
        <v>144</v>
      </c>
      <c r="F54" s="10"/>
    </row>
    <row r="55" spans="2:6" x14ac:dyDescent="0.5">
      <c r="B55" s="59" t="s">
        <v>147</v>
      </c>
      <c r="C55" s="58">
        <v>6</v>
      </c>
      <c r="D55" s="66" t="s">
        <v>148</v>
      </c>
      <c r="E55" s="65" t="s">
        <v>144</v>
      </c>
      <c r="F55" s="10"/>
    </row>
    <row r="56" spans="2:6" x14ac:dyDescent="0.5">
      <c r="B56" s="59" t="s">
        <v>149</v>
      </c>
      <c r="C56" s="58">
        <v>2</v>
      </c>
      <c r="D56" s="66" t="s">
        <v>150</v>
      </c>
      <c r="E56" s="65" t="s">
        <v>144</v>
      </c>
      <c r="F56" s="10"/>
    </row>
    <row r="57" spans="2:6" x14ac:dyDescent="0.5">
      <c r="B57" s="59" t="s">
        <v>151</v>
      </c>
      <c r="C57" s="58">
        <v>2</v>
      </c>
      <c r="D57" s="14" t="s">
        <v>152</v>
      </c>
      <c r="E57" s="65" t="s">
        <v>144</v>
      </c>
      <c r="F57" s="10"/>
    </row>
    <row r="58" spans="2:6" ht="23.35" x14ac:dyDescent="0.8">
      <c r="B58" s="93" t="s">
        <v>196</v>
      </c>
      <c r="C58" s="94"/>
      <c r="D58" s="94"/>
      <c r="E58" s="94"/>
      <c r="F58" s="95"/>
    </row>
    <row r="59" spans="2:6" x14ac:dyDescent="0.5">
      <c r="B59" s="59" t="s">
        <v>153</v>
      </c>
      <c r="C59" s="58">
        <v>1</v>
      </c>
      <c r="D59" s="63" t="s">
        <v>154</v>
      </c>
      <c r="E59" s="67" t="s">
        <v>155</v>
      </c>
      <c r="F59" s="96" t="s">
        <v>197</v>
      </c>
    </row>
    <row r="60" spans="2:6" x14ac:dyDescent="0.5">
      <c r="B60" s="10" t="s">
        <v>173</v>
      </c>
      <c r="C60" s="7">
        <v>1</v>
      </c>
      <c r="D60" s="14" t="s">
        <v>174</v>
      </c>
      <c r="E60" s="67" t="s">
        <v>155</v>
      </c>
      <c r="F60" s="97"/>
    </row>
    <row r="61" spans="2:6" ht="23.35" x14ac:dyDescent="0.8">
      <c r="B61" s="93" t="s">
        <v>198</v>
      </c>
      <c r="C61" s="94"/>
      <c r="D61" s="94"/>
      <c r="E61" s="94"/>
      <c r="F61" s="95"/>
    </row>
    <row r="62" spans="2:6" ht="28.7" x14ac:dyDescent="0.5">
      <c r="B62" s="59" t="s">
        <v>156</v>
      </c>
      <c r="C62" s="58">
        <v>4</v>
      </c>
      <c r="D62" s="63" t="s">
        <v>157</v>
      </c>
      <c r="E62" s="15" t="s">
        <v>158</v>
      </c>
      <c r="F62" s="77" t="s">
        <v>199</v>
      </c>
    </row>
  </sheetData>
  <mergeCells count="9">
    <mergeCell ref="B58:F58"/>
    <mergeCell ref="F59:F60"/>
    <mergeCell ref="B61:F61"/>
    <mergeCell ref="B2:F2"/>
    <mergeCell ref="B4:F4"/>
    <mergeCell ref="B15:F15"/>
    <mergeCell ref="B26:F26"/>
    <mergeCell ref="B36:F36"/>
    <mergeCell ref="B52:F52"/>
  </mergeCells>
  <hyperlinks>
    <hyperlink ref="D34" r:id="rId1" xr:uid="{F523DD10-0E07-4036-951F-EA5EA6F97EBD}"/>
    <hyperlink ref="D28" r:id="rId2" xr:uid="{C846AD0C-AE3E-46AB-975E-5EC0B9B57585}"/>
    <hyperlink ref="D27" r:id="rId3" xr:uid="{78D3425D-681A-4D56-B592-34341DED54E4}"/>
    <hyperlink ref="D42" r:id="rId4" xr:uid="{FDE41DD9-3D4C-4C99-B379-47D28FA7C946}"/>
    <hyperlink ref="D40" r:id="rId5" xr:uid="{534A9402-A8C6-465F-889E-27022B7B5A56}"/>
    <hyperlink ref="D41" r:id="rId6" xr:uid="{F1CC277C-8115-4AC2-87C3-C0BEE75F9C3D}"/>
    <hyperlink ref="D39" r:id="rId7" xr:uid="{8A6FF12D-AF9C-4780-A6F1-876970D022F3}"/>
    <hyperlink ref="D51" r:id="rId8" xr:uid="{69F2BB2C-AC4A-4FEA-84D1-08E81D24D858}"/>
    <hyperlink ref="D38" r:id="rId9" xr:uid="{F68A9D81-7EB5-436C-AE0D-B5A0E6498358}"/>
    <hyperlink ref="D50" r:id="rId10" xr:uid="{992CAAAD-0F18-4EBC-95A2-50A64E682611}"/>
    <hyperlink ref="D48" r:id="rId11" xr:uid="{67EAF23C-56C4-4EA8-8F05-E2B3F2C2EEC2}"/>
    <hyperlink ref="D49" r:id="rId12" xr:uid="{AFAC18F2-3331-4519-B86F-C7CC98B07258}"/>
    <hyperlink ref="D47" r:id="rId13" xr:uid="{79B78D7B-B11E-4004-ACA8-1698A80D5E8A}"/>
    <hyperlink ref="D37" r:id="rId14" xr:uid="{00E32E2B-28DA-4D88-ACF0-6E0E2AAB8738}"/>
    <hyperlink ref="D44" r:id="rId15" xr:uid="{745E50D8-D101-48C0-A3C6-76AE0B09A462}"/>
    <hyperlink ref="D14" r:id="rId16" xr:uid="{F11081D9-6816-4564-8A69-86FA5F972B57}"/>
    <hyperlink ref="D7" r:id="rId17" xr:uid="{D7048060-BA8D-421D-9260-52ABEBFA8D17}"/>
    <hyperlink ref="D5" r:id="rId18" xr:uid="{3F629CC1-E4DC-4548-A790-EC48927EB0AF}"/>
    <hyperlink ref="D29" r:id="rId19" xr:uid="{88739EB0-6585-4112-A057-2E83F2BBD6F3}"/>
    <hyperlink ref="D45" r:id="rId20" xr:uid="{0E789FD4-00B5-4D1D-BBBB-B0BEE146BBA3}"/>
    <hyperlink ref="D11" r:id="rId21" xr:uid="{D8644841-1A07-4901-A680-F7647D99E40F}"/>
    <hyperlink ref="D16" r:id="rId22" xr:uid="{FA0134A2-5446-4EF9-9004-4CAEA512E54F}"/>
    <hyperlink ref="D17" r:id="rId23" xr:uid="{0C6CF756-041B-4460-8C2F-2DB69B8A7018}"/>
    <hyperlink ref="D46" r:id="rId24" xr:uid="{8C49BEC0-8430-4764-9BA7-8C4946CE62ED}"/>
    <hyperlink ref="D13" r:id="rId25" xr:uid="{2C6CA6BA-0ED8-46FD-B9ED-99B5C984D292}"/>
    <hyperlink ref="D62" r:id="rId26" xr:uid="{7CEAED5E-D1DE-4CD2-BA28-43CDA701DC29}"/>
    <hyperlink ref="D20" r:id="rId27" xr:uid="{FD856B64-D321-46F4-935D-BCA15DE1929D}"/>
    <hyperlink ref="D18" r:id="rId28" xr:uid="{6ED86C42-E951-492E-B6F2-10723FD625B5}"/>
    <hyperlink ref="D57" r:id="rId29" xr:uid="{45E2417E-BF17-4B7C-846C-3022B2B0189A}"/>
    <hyperlink ref="D53" r:id="rId30" xr:uid="{85573FA3-B137-4C09-826F-6C4EBD1CD188}"/>
    <hyperlink ref="D54" r:id="rId31" xr:uid="{4D58FFD3-5E53-486B-B156-58005B56935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45169-397A-4042-BE91-A013766EE161}">
  <dimension ref="A1:J41"/>
  <sheetViews>
    <sheetView workbookViewId="0">
      <selection activeCell="K5" sqref="K5"/>
    </sheetView>
  </sheetViews>
  <sheetFormatPr defaultColWidth="8.64453125" defaultRowHeight="14.35" x14ac:dyDescent="0.5"/>
  <cols>
    <col min="2" max="2" width="45.41015625" customWidth="1"/>
    <col min="3" max="3" width="18.1171875" style="9" customWidth="1"/>
    <col min="4" max="4" width="13.41015625" style="20" customWidth="1"/>
    <col min="5" max="5" width="36.64453125" style="20" customWidth="1"/>
    <col min="7" max="7" width="19.64453125" customWidth="1"/>
    <col min="8" max="8" width="11.3515625" customWidth="1"/>
    <col min="10" max="10" width="17.3515625" customWidth="1"/>
  </cols>
  <sheetData>
    <row r="1" spans="1:10" ht="12" customHeight="1" x14ac:dyDescent="0.5">
      <c r="A1" s="4"/>
      <c r="B1" s="4"/>
      <c r="C1" s="5"/>
    </row>
    <row r="2" spans="1:10" ht="25.2" customHeight="1" x14ac:dyDescent="0.85">
      <c r="A2" s="1"/>
      <c r="B2" s="80" t="s">
        <v>202</v>
      </c>
      <c r="C2" s="80"/>
      <c r="D2" s="80"/>
      <c r="E2" s="80"/>
    </row>
    <row r="3" spans="1:10" ht="15.7" x14ac:dyDescent="0.55000000000000004">
      <c r="B3" s="2" t="s">
        <v>1</v>
      </c>
      <c r="C3" s="6" t="s">
        <v>2</v>
      </c>
      <c r="D3" s="21" t="s">
        <v>3</v>
      </c>
      <c r="E3" s="21" t="s">
        <v>4</v>
      </c>
      <c r="G3" s="22" t="s">
        <v>201</v>
      </c>
      <c r="H3" s="23">
        <f>SUM(E8,E17,E21,E24,E30)</f>
        <v>4579.2699999999995</v>
      </c>
    </row>
    <row r="4" spans="1:10" ht="15.7" x14ac:dyDescent="0.55000000000000004">
      <c r="B4" s="78" t="s">
        <v>6</v>
      </c>
      <c r="C4" s="78"/>
      <c r="D4" s="78"/>
      <c r="E4" s="78"/>
      <c r="H4" s="12"/>
    </row>
    <row r="5" spans="1:10" x14ac:dyDescent="0.5">
      <c r="B5" s="10" t="s">
        <v>7</v>
      </c>
      <c r="C5" s="7">
        <v>1</v>
      </c>
      <c r="D5" s="24">
        <v>400</v>
      </c>
      <c r="E5" s="24">
        <f>D5*C5</f>
        <v>400</v>
      </c>
      <c r="G5" s="22" t="s">
        <v>8</v>
      </c>
      <c r="H5" s="44">
        <f>SUM(E8,E17,E21,E24)</f>
        <v>2693.6699999999996</v>
      </c>
    </row>
    <row r="6" spans="1:10" x14ac:dyDescent="0.5">
      <c r="B6" s="10" t="s">
        <v>10</v>
      </c>
      <c r="C6" s="7">
        <v>1</v>
      </c>
      <c r="D6" s="24">
        <v>165</v>
      </c>
      <c r="E6" s="24">
        <f t="shared" ref="E6:E7" si="0">D6*C6</f>
        <v>165</v>
      </c>
      <c r="G6" s="41"/>
      <c r="H6" s="20"/>
      <c r="J6" s="42"/>
    </row>
    <row r="7" spans="1:10" x14ac:dyDescent="0.5">
      <c r="B7" s="10" t="s">
        <v>12</v>
      </c>
      <c r="C7" s="7">
        <v>1</v>
      </c>
      <c r="D7" s="24">
        <v>74.989999999999995</v>
      </c>
      <c r="E7" s="24">
        <f t="shared" si="0"/>
        <v>74.989999999999995</v>
      </c>
      <c r="G7" s="79" t="s">
        <v>11</v>
      </c>
      <c r="H7" s="79"/>
      <c r="I7" s="79"/>
      <c r="J7" s="79"/>
    </row>
    <row r="8" spans="1:10" x14ac:dyDescent="0.5">
      <c r="B8" s="81" t="s">
        <v>23</v>
      </c>
      <c r="C8" s="82"/>
      <c r="D8" s="82"/>
      <c r="E8" s="25">
        <f>SUM(E5:E7)</f>
        <v>639.99</v>
      </c>
      <c r="G8" s="41"/>
      <c r="H8" s="20"/>
      <c r="J8" s="41"/>
    </row>
    <row r="9" spans="1:10" ht="15.7" x14ac:dyDescent="0.55000000000000004">
      <c r="B9" s="78" t="s">
        <v>37</v>
      </c>
      <c r="C9" s="78"/>
      <c r="D9" s="78"/>
      <c r="E9" s="78"/>
      <c r="G9" s="51" t="s">
        <v>30</v>
      </c>
      <c r="H9" s="40">
        <f>E17</f>
        <v>1884.83</v>
      </c>
      <c r="J9" s="20"/>
    </row>
    <row r="10" spans="1:10" x14ac:dyDescent="0.5">
      <c r="B10" s="10" t="s">
        <v>42</v>
      </c>
      <c r="C10" s="7">
        <v>2</v>
      </c>
      <c r="D10" s="24">
        <v>77.42</v>
      </c>
      <c r="E10" s="24">
        <f>C10*D10</f>
        <v>154.84</v>
      </c>
      <c r="G10" s="51" t="s">
        <v>24</v>
      </c>
      <c r="H10" s="40">
        <f>D16</f>
        <v>289.99</v>
      </c>
      <c r="J10" s="26"/>
    </row>
    <row r="11" spans="1:10" x14ac:dyDescent="0.5">
      <c r="B11" s="10" t="s">
        <v>43</v>
      </c>
      <c r="C11" s="7">
        <v>3</v>
      </c>
      <c r="D11" s="24">
        <v>9.5</v>
      </c>
      <c r="E11" s="24">
        <f t="shared" ref="E11:E16" si="1">C11*D11</f>
        <v>28.5</v>
      </c>
      <c r="G11" s="51" t="s">
        <v>22</v>
      </c>
      <c r="H11" s="40">
        <f>D26</f>
        <v>103.6</v>
      </c>
      <c r="J11" s="22" t="s">
        <v>33</v>
      </c>
    </row>
    <row r="12" spans="1:10" x14ac:dyDescent="0.5">
      <c r="B12" s="10" t="s">
        <v>44</v>
      </c>
      <c r="C12" s="7">
        <v>6</v>
      </c>
      <c r="D12" s="24">
        <v>8.9499999999999993</v>
      </c>
      <c r="E12" s="24">
        <f t="shared" si="1"/>
        <v>53.699999999999996</v>
      </c>
      <c r="G12" s="28" t="s">
        <v>35</v>
      </c>
      <c r="H12" s="47">
        <f>SUM(H9:H11)</f>
        <v>2278.4199999999996</v>
      </c>
      <c r="J12" s="46">
        <f>H12</f>
        <v>2278.4199999999996</v>
      </c>
    </row>
    <row r="13" spans="1:10" x14ac:dyDescent="0.5">
      <c r="B13" s="10" t="s">
        <v>46</v>
      </c>
      <c r="C13" s="7">
        <v>1</v>
      </c>
      <c r="D13" s="24">
        <v>72</v>
      </c>
      <c r="E13" s="24">
        <f t="shared" si="1"/>
        <v>72</v>
      </c>
      <c r="G13" s="38"/>
      <c r="H13" s="39"/>
      <c r="J13" s="20"/>
    </row>
    <row r="14" spans="1:10" x14ac:dyDescent="0.5">
      <c r="B14" s="10" t="s">
        <v>50</v>
      </c>
      <c r="C14" s="7">
        <v>1</v>
      </c>
      <c r="D14" s="24">
        <v>75.83</v>
      </c>
      <c r="E14" s="24">
        <f t="shared" si="1"/>
        <v>75.83</v>
      </c>
      <c r="G14" s="51" t="s">
        <v>38</v>
      </c>
      <c r="H14" s="40">
        <f>E21</f>
        <v>43.849999999999994</v>
      </c>
      <c r="J14" s="20"/>
    </row>
    <row r="15" spans="1:10" x14ac:dyDescent="0.5">
      <c r="B15" s="10" t="s">
        <v>51</v>
      </c>
      <c r="C15" s="7">
        <v>1</v>
      </c>
      <c r="D15" s="24">
        <v>629.99</v>
      </c>
      <c r="E15" s="24">
        <f t="shared" si="1"/>
        <v>629.99</v>
      </c>
      <c r="G15" s="51" t="s">
        <v>24</v>
      </c>
      <c r="H15" s="40">
        <f>D16</f>
        <v>289.99</v>
      </c>
      <c r="J15" s="12"/>
    </row>
    <row r="16" spans="1:10" x14ac:dyDescent="0.5">
      <c r="B16" s="10" t="s">
        <v>52</v>
      </c>
      <c r="C16" s="7">
        <v>3</v>
      </c>
      <c r="D16" s="24">
        <v>289.99</v>
      </c>
      <c r="E16" s="24">
        <f t="shared" si="1"/>
        <v>869.97</v>
      </c>
      <c r="G16" s="51" t="s">
        <v>22</v>
      </c>
      <c r="H16" s="40">
        <f>D26</f>
        <v>103.6</v>
      </c>
      <c r="J16" s="22" t="s">
        <v>41</v>
      </c>
    </row>
    <row r="17" spans="2:10" x14ac:dyDescent="0.5">
      <c r="B17" s="81" t="s">
        <v>36</v>
      </c>
      <c r="C17" s="81"/>
      <c r="D17" s="81"/>
      <c r="E17" s="25">
        <f>SUM(E10:E16)</f>
        <v>1884.83</v>
      </c>
      <c r="G17" s="45" t="s">
        <v>35</v>
      </c>
      <c r="H17" s="49">
        <f>SUM(H14:H16)</f>
        <v>437.44000000000005</v>
      </c>
      <c r="J17" s="46">
        <f>J12+H17</f>
        <v>2715.8599999999997</v>
      </c>
    </row>
    <row r="18" spans="2:10" ht="15.7" x14ac:dyDescent="0.55000000000000004">
      <c r="B18" s="83" t="s">
        <v>38</v>
      </c>
      <c r="C18" s="84"/>
      <c r="D18" s="84"/>
      <c r="E18" s="85"/>
      <c r="G18" s="38"/>
      <c r="H18" s="39"/>
      <c r="J18" s="20"/>
    </row>
    <row r="19" spans="2:10" x14ac:dyDescent="0.5">
      <c r="B19" s="34" t="s">
        <v>21</v>
      </c>
      <c r="C19" s="35">
        <v>1</v>
      </c>
      <c r="D19" s="24">
        <v>17.86</v>
      </c>
      <c r="E19" s="36">
        <f>C19*D19</f>
        <v>17.86</v>
      </c>
      <c r="G19" s="38"/>
      <c r="H19" s="39"/>
      <c r="J19" s="20"/>
    </row>
    <row r="20" spans="2:10" x14ac:dyDescent="0.5">
      <c r="B20" s="34" t="s">
        <v>200</v>
      </c>
      <c r="C20" s="35">
        <v>1</v>
      </c>
      <c r="D20" s="24">
        <v>25.99</v>
      </c>
      <c r="E20" s="36">
        <f t="shared" ref="E20" si="2">C20*D20</f>
        <v>25.99</v>
      </c>
      <c r="G20" s="51" t="s">
        <v>45</v>
      </c>
      <c r="H20" s="40">
        <f>D16</f>
        <v>289.99</v>
      </c>
    </row>
    <row r="21" spans="2:10" x14ac:dyDescent="0.5">
      <c r="B21" s="101" t="s">
        <v>36</v>
      </c>
      <c r="C21" s="102"/>
      <c r="D21" s="102"/>
      <c r="E21" s="25">
        <f>SUM(E19:E20)</f>
        <v>43.849999999999994</v>
      </c>
      <c r="G21" s="52" t="s">
        <v>22</v>
      </c>
      <c r="H21" s="53">
        <f>E30-E26</f>
        <v>1678.3999999999999</v>
      </c>
      <c r="I21" s="50"/>
      <c r="J21" s="56" t="s">
        <v>47</v>
      </c>
    </row>
    <row r="22" spans="2:10" ht="15.7" x14ac:dyDescent="0.55000000000000004">
      <c r="B22" s="98" t="s">
        <v>78</v>
      </c>
      <c r="C22" s="99"/>
      <c r="D22" s="99"/>
      <c r="E22" s="100"/>
      <c r="G22" s="54" t="s">
        <v>35</v>
      </c>
      <c r="H22" s="55">
        <f>SUM(H20:H21)</f>
        <v>1968.3899999999999</v>
      </c>
      <c r="I22" s="50"/>
      <c r="J22" s="57">
        <f>J17+H22</f>
        <v>4684.25</v>
      </c>
    </row>
    <row r="23" spans="2:10" x14ac:dyDescent="0.5">
      <c r="B23" s="10" t="s">
        <v>84</v>
      </c>
      <c r="C23" s="7">
        <v>1</v>
      </c>
      <c r="D23" s="24">
        <v>125</v>
      </c>
      <c r="E23" s="24">
        <f t="shared" ref="E23" si="3">D23*C23</f>
        <v>125</v>
      </c>
    </row>
    <row r="24" spans="2:10" x14ac:dyDescent="0.5">
      <c r="B24" s="86" t="s">
        <v>36</v>
      </c>
      <c r="C24" s="87"/>
      <c r="D24" s="88"/>
      <c r="E24" s="25">
        <f>SUM(E23:E23)</f>
        <v>125</v>
      </c>
      <c r="G24" s="41"/>
      <c r="H24" s="39"/>
    </row>
    <row r="25" spans="2:10" ht="15.7" x14ac:dyDescent="0.55000000000000004">
      <c r="B25" s="83" t="s">
        <v>85</v>
      </c>
      <c r="C25" s="84"/>
      <c r="D25" s="84"/>
      <c r="E25" s="85"/>
    </row>
    <row r="26" spans="2:10" x14ac:dyDescent="0.5">
      <c r="B26" s="10" t="s">
        <v>86</v>
      </c>
      <c r="C26" s="7">
        <v>2</v>
      </c>
      <c r="D26" s="24">
        <v>103.6</v>
      </c>
      <c r="E26" s="24">
        <f>C26*D26</f>
        <v>207.2</v>
      </c>
    </row>
    <row r="27" spans="2:10" x14ac:dyDescent="0.5">
      <c r="B27" s="10" t="s">
        <v>87</v>
      </c>
      <c r="C27" s="7">
        <v>1</v>
      </c>
      <c r="D27" s="24">
        <v>118.4</v>
      </c>
      <c r="E27" s="24">
        <f t="shared" ref="E27:E29" si="4">C27*D27</f>
        <v>118.4</v>
      </c>
    </row>
    <row r="28" spans="2:10" x14ac:dyDescent="0.5">
      <c r="B28" s="10" t="s">
        <v>88</v>
      </c>
      <c r="C28" s="7">
        <v>2</v>
      </c>
      <c r="D28" s="24">
        <v>360</v>
      </c>
      <c r="E28" s="24">
        <f t="shared" si="4"/>
        <v>720</v>
      </c>
    </row>
    <row r="29" spans="2:10" x14ac:dyDescent="0.5">
      <c r="B29" s="10" t="s">
        <v>89</v>
      </c>
      <c r="C29" s="7">
        <v>6</v>
      </c>
      <c r="D29" s="24">
        <v>140</v>
      </c>
      <c r="E29" s="24">
        <f t="shared" si="4"/>
        <v>840</v>
      </c>
    </row>
    <row r="30" spans="2:10" x14ac:dyDescent="0.5">
      <c r="B30" s="86" t="s">
        <v>36</v>
      </c>
      <c r="C30" s="87"/>
      <c r="D30" s="88"/>
      <c r="E30" s="25">
        <f>SUM(E26:E29)</f>
        <v>1885.6</v>
      </c>
    </row>
    <row r="41" spans="7:7" x14ac:dyDescent="0.5">
      <c r="G41" s="26"/>
    </row>
  </sheetData>
  <mergeCells count="12">
    <mergeCell ref="B2:E2"/>
    <mergeCell ref="B4:E4"/>
    <mergeCell ref="B22:E22"/>
    <mergeCell ref="B25:E25"/>
    <mergeCell ref="B30:D30"/>
    <mergeCell ref="B24:D24"/>
    <mergeCell ref="B21:D21"/>
    <mergeCell ref="G7:J7"/>
    <mergeCell ref="B8:D8"/>
    <mergeCell ref="B9:E9"/>
    <mergeCell ref="B17:D17"/>
    <mergeCell ref="B18:E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f9c84c-bc51-4137-81b3-cf4c47e1240b" xsi:nil="true"/>
    <lcf76f155ced4ddcb4097134ff3c332f xmlns="50de9d39-e8ea-4582-8b77-64f3298c7f0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BD19B6AC5A9D4DB7CF00E95C67CF87" ma:contentTypeVersion="10" ma:contentTypeDescription="Create a new document." ma:contentTypeScope="" ma:versionID="64fd0e567a33adcb16ac00d31a255389">
  <xsd:schema xmlns:xsd="http://www.w3.org/2001/XMLSchema" xmlns:xs="http://www.w3.org/2001/XMLSchema" xmlns:p="http://schemas.microsoft.com/office/2006/metadata/properties" xmlns:ns2="50de9d39-e8ea-4582-8b77-64f3298c7f06" xmlns:ns3="f3f9c84c-bc51-4137-81b3-cf4c47e1240b" targetNamespace="http://schemas.microsoft.com/office/2006/metadata/properties" ma:root="true" ma:fieldsID="e0f22a149a74ef8ddb2db068e86175a3" ns2:_="" ns3:_="">
    <xsd:import namespace="50de9d39-e8ea-4582-8b77-64f3298c7f06"/>
    <xsd:import namespace="f3f9c84c-bc51-4137-81b3-cf4c47e124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e9d39-e8ea-4582-8b77-64f3298c7f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43b83bf-5a34-45d0-bf74-ccf9241540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9c84c-bc51-4137-81b3-cf4c47e124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790973a-b3ac-4d17-bba3-02cea22d72c4}" ma:internalName="TaxCatchAll" ma:showField="CatchAllData" ma:web="f3f9c84c-bc51-4137-81b3-cf4c47e12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C1C0C-C982-4C4B-9425-5725CB1689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421A0C-9381-4ED8-9DD5-C4A6B1FD81F1}">
  <ds:schemaRefs>
    <ds:schemaRef ds:uri="http://www.w3.org/XML/1998/namespace"/>
    <ds:schemaRef ds:uri="f3f9c84c-bc51-4137-81b3-cf4c47e1240b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0de9d39-e8ea-4582-8b77-64f3298c7f06"/>
  </ds:schemaRefs>
</ds:datastoreItem>
</file>

<file path=customXml/itemProps3.xml><?xml version="1.0" encoding="utf-8"?>
<ds:datastoreItem xmlns:ds="http://schemas.openxmlformats.org/officeDocument/2006/customXml" ds:itemID="{FFCC776C-E051-4185-8FD5-C5413C440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e9d39-e8ea-4582-8b77-64f3298c7f06"/>
    <ds:schemaRef ds:uri="f3f9c84c-bc51-4137-81b3-cf4c47e124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Sheet</vt:lpstr>
      <vt:lpstr>Ordering Priority</vt:lpstr>
      <vt:lpstr>Parts by Vendor</vt:lpstr>
      <vt:lpstr>Budget (after subscale)</vt:lpstr>
    </vt:vector>
  </TitlesOfParts>
  <Manager/>
  <Company>Florida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LIB-infodesk</dc:creator>
  <cp:keywords/>
  <dc:description/>
  <cp:lastModifiedBy>Mark Ioffredo</cp:lastModifiedBy>
  <cp:revision/>
  <dcterms:created xsi:type="dcterms:W3CDTF">2022-08-25T15:07:35Z</dcterms:created>
  <dcterms:modified xsi:type="dcterms:W3CDTF">2023-01-31T18:12:45Z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0x0101006EBD19B6AC5A9D4DB7CF00E95C67CF87</vt:lpwstr>
  </property>
  <property fmtid="{D5CDD505-2E9C-101B-9397-08002B2CF9AE}" pid="3" name="MediaServiceImageTags">
    <vt:lpwstr/>
  </property>
</Properties>
</file>